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A NAM 09-10" sheetId="1" r:id="rId1"/>
    <sheet name="CA NAM 09-10 (2)" sheetId="2" r:id="rId2"/>
  </sheets>
  <definedNames>
    <definedName name="_xlnm.Print_Titles" localSheetId="0">'CA NAM 09-10'!$7:$9</definedName>
    <definedName name="_xlnm.Print_Titles" localSheetId="1">'CA NAM 09-10 (2)'!$7:$9</definedName>
  </definedNames>
  <calcPr fullCalcOnLoad="1"/>
</workbook>
</file>

<file path=xl/comments1.xml><?xml version="1.0" encoding="utf-8"?>
<comments xmlns="http://schemas.openxmlformats.org/spreadsheetml/2006/main">
  <authors>
    <author>bqldtao</author>
  </authors>
  <commentList>
    <comment ref="U71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8 Chuyển điểm</t>
        </r>
      </text>
    </comment>
  </commentList>
</comments>
</file>

<file path=xl/comments2.xml><?xml version="1.0" encoding="utf-8"?>
<comments xmlns="http://schemas.openxmlformats.org/spreadsheetml/2006/main">
  <authors>
    <author>bqldtao</author>
  </authors>
  <commentList>
    <comment ref="U71" authorId="0">
      <text>
        <r>
          <rPr>
            <b/>
            <sz val="8"/>
            <rFont val="Tahoma"/>
            <family val="0"/>
          </rPr>
          <t>bqldtao:</t>
        </r>
        <r>
          <rPr>
            <sz val="8"/>
            <rFont val="Tahoma"/>
            <family val="0"/>
          </rPr>
          <t xml:space="preserve">
8 Chuyển điểm</t>
        </r>
      </text>
    </comment>
  </commentList>
</comments>
</file>

<file path=xl/sharedStrings.xml><?xml version="1.0" encoding="utf-8"?>
<sst xmlns="http://schemas.openxmlformats.org/spreadsheetml/2006/main" count="410" uniqueCount="153">
  <si>
    <t>Anh</t>
  </si>
  <si>
    <t>Dung</t>
  </si>
  <si>
    <t>Thanh</t>
  </si>
  <si>
    <t>Trinh</t>
  </si>
  <si>
    <t>TT</t>
  </si>
  <si>
    <t>LT1</t>
  </si>
  <si>
    <t>LT2</t>
  </si>
  <si>
    <t>TT1</t>
  </si>
  <si>
    <t>TT2</t>
  </si>
  <si>
    <t>TB</t>
  </si>
  <si>
    <t>HỌ VÀ TÊN</t>
  </si>
  <si>
    <t>TỔ</t>
  </si>
  <si>
    <t>ĐIỂM HỌC KỲ 1 (L1)</t>
  </si>
  <si>
    <t>ĐIỂM HỌC KỲ 1 (L2)</t>
  </si>
  <si>
    <t>TỔNG</t>
  </si>
  <si>
    <t>LOẠI</t>
  </si>
  <si>
    <t>HỆ  SỐ</t>
  </si>
  <si>
    <t>Lê Thanh</t>
  </si>
  <si>
    <t>Hạnh</t>
  </si>
  <si>
    <t>Kém</t>
  </si>
  <si>
    <t>Yếu</t>
  </si>
  <si>
    <t>Khá</t>
  </si>
  <si>
    <t>Giỏi</t>
  </si>
  <si>
    <t>Xuất sắc</t>
  </si>
  <si>
    <t>TBK</t>
  </si>
  <si>
    <t>Trần Văn</t>
  </si>
  <si>
    <t>Hân</t>
  </si>
  <si>
    <t>Hà</t>
  </si>
  <si>
    <t>Hòa</t>
  </si>
  <si>
    <t>Nguyễn Thị</t>
  </si>
  <si>
    <t>Lệ</t>
  </si>
  <si>
    <t>Linh</t>
  </si>
  <si>
    <t>Oanh</t>
  </si>
  <si>
    <t>Phượng</t>
  </si>
  <si>
    <t>Châu Thanh</t>
  </si>
  <si>
    <t>Tâm</t>
  </si>
  <si>
    <t>Thảo</t>
  </si>
  <si>
    <t>Nguyễn Thị Cẩm</t>
  </si>
  <si>
    <t>Thủy</t>
  </si>
  <si>
    <t>Trần Thị</t>
  </si>
  <si>
    <t>Toàn</t>
  </si>
  <si>
    <t>Trâm</t>
  </si>
  <si>
    <t>Võ Thị</t>
  </si>
  <si>
    <t>Huỳnh Thị Ngọc</t>
  </si>
  <si>
    <t>Trúc</t>
  </si>
  <si>
    <t>DƯỢC LIỆU</t>
  </si>
  <si>
    <t>KẾT QUẢ HỌC TẬP LỚP DƯỢC 2006 (HỆ 4 NĂM)</t>
  </si>
  <si>
    <t>Nguyễn Thị Loan</t>
  </si>
  <si>
    <t>Bền</t>
  </si>
  <si>
    <t>Lê Long</t>
  </si>
  <si>
    <t>Biên</t>
  </si>
  <si>
    <t>Phạm Thị</t>
  </si>
  <si>
    <t>Bình</t>
  </si>
  <si>
    <t>Buôn</t>
  </si>
  <si>
    <t>Lê Minh</t>
  </si>
  <si>
    <t>Châu</t>
  </si>
  <si>
    <t>Nguyễn Thị Ngân</t>
  </si>
  <si>
    <t>Thái Văn</t>
  </si>
  <si>
    <t>Chương</t>
  </si>
  <si>
    <t>Dương Thị Thu</t>
  </si>
  <si>
    <t>Cúc</t>
  </si>
  <si>
    <t>Cường</t>
  </si>
  <si>
    <t>Phạm Tấn</t>
  </si>
  <si>
    <t>Đạt</t>
  </si>
  <si>
    <t>Lê Thị Kim</t>
  </si>
  <si>
    <t>Đổi</t>
  </si>
  <si>
    <t>Huỳnh Chí</t>
  </si>
  <si>
    <t>Đức</t>
  </si>
  <si>
    <t>Bùi Thị Hồng</t>
  </si>
  <si>
    <t>Duy</t>
  </si>
  <si>
    <t>Huỳnh Thị</t>
  </si>
  <si>
    <t>Gái</t>
  </si>
  <si>
    <t>Đặng Ngọc</t>
  </si>
  <si>
    <t>Giàu</t>
  </si>
  <si>
    <t>Trần Thị Thanh</t>
  </si>
  <si>
    <t>Bùi Thị Bảo</t>
  </si>
  <si>
    <t>Võ Thị Hồng</t>
  </si>
  <si>
    <t>Trần Thanh</t>
  </si>
  <si>
    <t>Lê Mỹ</t>
  </si>
  <si>
    <t>Hồng</t>
  </si>
  <si>
    <t>Tống Thị Bích</t>
  </si>
  <si>
    <t>Hợp</t>
  </si>
  <si>
    <t>Hồng Ngọc</t>
  </si>
  <si>
    <t>Huệ</t>
  </si>
  <si>
    <t>Nguyễn Thị Lan</t>
  </si>
  <si>
    <t>Hương</t>
  </si>
  <si>
    <t>Nguyễn Hữu</t>
  </si>
  <si>
    <t>Khanh</t>
  </si>
  <si>
    <t>Huỳnh Phi</t>
  </si>
  <si>
    <t>Kiệt</t>
  </si>
  <si>
    <t>Nguyễn Đình</t>
  </si>
  <si>
    <t>Lâm</t>
  </si>
  <si>
    <t>Lê Quốc</t>
  </si>
  <si>
    <t>Lân</t>
  </si>
  <si>
    <t>Võ Ngọc</t>
  </si>
  <si>
    <t>Bùi Thị Phương</t>
  </si>
  <si>
    <t>Loan</t>
  </si>
  <si>
    <t>Ngô Thị Quỳnh</t>
  </si>
  <si>
    <t>Nga</t>
  </si>
  <si>
    <t>Nguyễn Thị Bội</t>
  </si>
  <si>
    <t>Ngọc</t>
  </si>
  <si>
    <t>Nhạn</t>
  </si>
  <si>
    <t>Đặng Hồng</t>
  </si>
  <si>
    <t>Phong</t>
  </si>
  <si>
    <t>Ngô Xuân</t>
  </si>
  <si>
    <t>Lê Bá</t>
  </si>
  <si>
    <t>Phước</t>
  </si>
  <si>
    <t>Trần Thị Hoàng</t>
  </si>
  <si>
    <t>Lưu Thành</t>
  </si>
  <si>
    <t>Phan Thành</t>
  </si>
  <si>
    <t>Tân</t>
  </si>
  <si>
    <t>Hồ Hồng</t>
  </si>
  <si>
    <t>Thắm</t>
  </si>
  <si>
    <t>Huỳnh Bùi Chí</t>
  </si>
  <si>
    <t>Ngô Nguyễn</t>
  </si>
  <si>
    <t>Phan Quốc</t>
  </si>
  <si>
    <t>Phan Thị Dạ</t>
  </si>
  <si>
    <t>Nguyễn Đức</t>
  </si>
  <si>
    <t>Thịnh</t>
  </si>
  <si>
    <t>Văn Đức</t>
  </si>
  <si>
    <t>Thông</t>
  </si>
  <si>
    <t>Thuý</t>
  </si>
  <si>
    <t>Phạm Thị Phương</t>
  </si>
  <si>
    <t>Cao Thanh</t>
  </si>
  <si>
    <t>Tòng</t>
  </si>
  <si>
    <t>Trần Thị Quỳnh</t>
  </si>
  <si>
    <t>Bùi Mai</t>
  </si>
  <si>
    <t>Nguyễn Việt</t>
  </si>
  <si>
    <t>Trường</t>
  </si>
  <si>
    <t>Hồ Thị Thùy</t>
  </si>
  <si>
    <t>Vân</t>
  </si>
  <si>
    <t>Đinh Vũ</t>
  </si>
  <si>
    <t>Yến</t>
  </si>
  <si>
    <t>Huỳnh Kim</t>
  </si>
  <si>
    <r>
      <t>Yến</t>
    </r>
    <r>
      <rPr>
        <b/>
        <sz val="8"/>
        <color indexed="8"/>
        <rFont val="Times New Roman"/>
        <family val="1"/>
      </rPr>
      <t xml:space="preserve"> (BL05)</t>
    </r>
  </si>
  <si>
    <t>DƯỢC LÝ</t>
  </si>
  <si>
    <t>ĐIỂM CẢ NĂM (L1)</t>
  </si>
  <si>
    <t>ĐIỂM CẢ NĂM (L2)</t>
  </si>
  <si>
    <t>ĐIỂM HỌC KỲ 2 (L1)</t>
  </si>
  <si>
    <t>ĐIỂM HỌC KỲ 2 (L2)</t>
  </si>
  <si>
    <t>CÔNG 
NGHIỆP DƯỢC</t>
  </si>
  <si>
    <t>DƯỢC 
LÂM SÀNG</t>
  </si>
  <si>
    <t>KIỂM NGHIỆM</t>
  </si>
  <si>
    <t>TT HCM</t>
  </si>
  <si>
    <t>BỆNH HỌC</t>
  </si>
  <si>
    <t>DƯỢC 
MỸ PHẨM</t>
  </si>
  <si>
    <t>CHẤT CHỐNG OXY HÓA</t>
  </si>
  <si>
    <t>ỔN ĐỊNH THUỐC</t>
  </si>
  <si>
    <t xml:space="preserve"> NĂM THỨ TƯ - NĂM HỌC 2009 - 2010</t>
  </si>
  <si>
    <t>Yến (BL05)</t>
  </si>
  <si>
    <t>ĐIỂM CẢ NĂM 
(L1)</t>
  </si>
  <si>
    <t>NGƯỜI LÊN ĐIỂM</t>
  </si>
  <si>
    <t>PHẠM THỊ PHƯƠNG TUYỀN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</si>
</sst>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V&quot;"/>
    <numFmt numFmtId="177" formatCode="&quot;K&quot;"/>
    <numFmt numFmtId="178" formatCode="&quot;PQ&quot;"/>
    <numFmt numFmtId="179" formatCode="0.0"/>
    <numFmt numFmtId="180" formatCode="0.0000"/>
    <numFmt numFmtId="181" formatCode="0.000"/>
    <numFmt numFmtId="182" formatCode="&quot;M&quot;"/>
  </numFmts>
  <fonts count="33">
    <font>
      <sz val="10"/>
      <name val="Arial"/>
      <family val="0"/>
    </font>
    <font>
      <sz val="10"/>
      <name val="VNI-Times"/>
      <family val="0"/>
    </font>
    <font>
      <sz val="8"/>
      <name val="Arial"/>
      <family val="0"/>
    </font>
    <font>
      <sz val="10"/>
      <name val="VNI-Helve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0"/>
    </font>
    <font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0"/>
      <name val="MS Sans Serif"/>
      <family val="0"/>
    </font>
    <font>
      <sz val="13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VNI-Helve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2" fontId="16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6" fontId="25" fillId="3" borderId="1" xfId="0" applyNumberFormat="1" applyFont="1" applyFill="1" applyBorder="1" applyAlignment="1">
      <alignment horizontal="center" vertical="center"/>
    </xf>
    <xf numFmtId="0" fontId="14" fillId="0" borderId="2" xfId="19" applyNumberFormat="1" applyFont="1" applyBorder="1" quotePrefix="1">
      <alignment/>
      <protection/>
    </xf>
    <xf numFmtId="0" fontId="14" fillId="0" borderId="1" xfId="19" applyNumberFormat="1" applyFont="1" applyBorder="1" applyAlignment="1" quotePrefix="1">
      <alignment horizontal="center"/>
      <protection/>
    </xf>
    <xf numFmtId="0" fontId="18" fillId="0" borderId="2" xfId="20" applyFont="1" applyFill="1" applyBorder="1" applyAlignment="1">
      <alignment wrapText="1"/>
      <protection/>
    </xf>
    <xf numFmtId="0" fontId="18" fillId="0" borderId="1" xfId="20" applyFont="1" applyFill="1" applyBorder="1" applyAlignment="1">
      <alignment horizontal="center" wrapText="1"/>
      <protection/>
    </xf>
    <xf numFmtId="0" fontId="20" fillId="0" borderId="0" xfId="0" applyFont="1" applyAlignment="1">
      <alignment horizontal="center" vertical="center"/>
    </xf>
    <xf numFmtId="0" fontId="21" fillId="0" borderId="3" xfId="19" applyNumberFormat="1" applyFont="1" applyBorder="1" quotePrefix="1">
      <alignment/>
      <protection/>
    </xf>
    <xf numFmtId="0" fontId="22" fillId="0" borderId="3" xfId="20" applyFont="1" applyFill="1" applyBorder="1" applyAlignment="1">
      <alignment wrapText="1"/>
      <protection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2" fontId="16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82" fontId="29" fillId="0" borderId="1" xfId="0" applyNumberFormat="1" applyFont="1" applyBorder="1" applyAlignment="1">
      <alignment horizontal="center" vertical="center"/>
    </xf>
    <xf numFmtId="0" fontId="16" fillId="0" borderId="2" xfId="19" applyNumberFormat="1" applyFont="1" applyBorder="1" quotePrefix="1">
      <alignment/>
      <protection/>
    </xf>
    <xf numFmtId="0" fontId="25" fillId="0" borderId="3" xfId="19" applyNumberFormat="1" applyFont="1" applyBorder="1" quotePrefix="1">
      <alignment/>
      <protection/>
    </xf>
    <xf numFmtId="0" fontId="30" fillId="0" borderId="2" xfId="20" applyFont="1" applyFill="1" applyBorder="1" applyAlignment="1">
      <alignment wrapText="1"/>
      <protection/>
    </xf>
    <xf numFmtId="0" fontId="31" fillId="0" borderId="3" xfId="20" applyFont="1" applyFill="1" applyBorder="1" applyAlignment="1">
      <alignment wrapText="1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s301" xfId="19"/>
    <cellStyle name="Normal_Sheet1" xfId="20"/>
    <cellStyle name="Percent" xfId="21"/>
  </cellStyles>
  <dxfs count="1"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3</xdr:col>
      <xdr:colOff>142875</xdr:colOff>
      <xdr:row>2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6675" y="38100"/>
          <a:ext cx="25622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ĐẠI HỌC Y DƯỢC TP. HCM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KHOA DƯỢC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--------/ * /--------</a:t>
          </a:r>
        </a:p>
      </xdr:txBody>
    </xdr:sp>
    <xdr:clientData/>
  </xdr:twoCellAnchor>
  <xdr:twoCellAnchor>
    <xdr:from>
      <xdr:col>4</xdr:col>
      <xdr:colOff>257175</xdr:colOff>
      <xdr:row>0</xdr:row>
      <xdr:rowOff>85725</xdr:rowOff>
    </xdr:from>
    <xdr:to>
      <xdr:col>53</xdr:col>
      <xdr:colOff>9525</xdr:colOff>
      <xdr:row>2</xdr:row>
      <xdr:rowOff>104775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019425" y="85725"/>
          <a:ext cx="141922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CỘNG HÒA XÃ HỘI CHỦ NGHĨA VIỆT NAM
Độc lập - Tự do - Hạnh phúc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------------------- / * /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-------------------</a:t>
          </a:r>
        </a:p>
      </xdr:txBody>
    </xdr:sp>
    <xdr:clientData/>
  </xdr:twoCellAnchor>
  <xdr:twoCellAnchor>
    <xdr:from>
      <xdr:col>2</xdr:col>
      <xdr:colOff>0</xdr:colOff>
      <xdr:row>0</xdr:row>
      <xdr:rowOff>76200</xdr:rowOff>
    </xdr:from>
    <xdr:to>
      <xdr:col>2</xdr:col>
      <xdr:colOff>0</xdr:colOff>
      <xdr:row>3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695450" y="76200"/>
          <a:ext cx="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Boä y teá
TRÖÔØNG ÑH Y DÖÔÏC 
TP.Hoà Chí Minh
KHOA DÖÔÏC
--------/ * /--------</a:t>
          </a:r>
        </a:p>
      </xdr:txBody>
    </xdr:sp>
    <xdr:clientData/>
  </xdr:twoCellAnchor>
  <xdr:twoCellAnchor>
    <xdr:from>
      <xdr:col>1</xdr:col>
      <xdr:colOff>609600</xdr:colOff>
      <xdr:row>72</xdr:row>
      <xdr:rowOff>9525</xdr:rowOff>
    </xdr:from>
    <xdr:to>
      <xdr:col>5</xdr:col>
      <xdr:colOff>200025</xdr:colOff>
      <xdr:row>73</xdr:row>
      <xdr:rowOff>247650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923925" y="24041100"/>
          <a:ext cx="23431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KHOA TRƯỞNG</a:t>
          </a:r>
        </a:p>
      </xdr:txBody>
    </xdr:sp>
    <xdr:clientData/>
  </xdr:twoCellAnchor>
  <xdr:twoCellAnchor>
    <xdr:from>
      <xdr:col>33</xdr:col>
      <xdr:colOff>9525</xdr:colOff>
      <xdr:row>72</xdr:row>
      <xdr:rowOff>28575</xdr:rowOff>
    </xdr:from>
    <xdr:to>
      <xdr:col>52</xdr:col>
      <xdr:colOff>333375</xdr:colOff>
      <xdr:row>73</xdr:row>
      <xdr:rowOff>266700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9858375" y="24060150"/>
          <a:ext cx="72961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1" u="none" baseline="0">
              <a:latin typeface="Times New Roman"/>
              <a:ea typeface="Times New Roman"/>
              <a:cs typeface="Times New Roman"/>
            </a:rPr>
            <a:t>TP.HCM, ngày 26 tháng 09 năm 2010</a:t>
          </a:r>
          <a:r>
            <a:rPr lang="en-US" cap="none" sz="1300" b="1" i="0" u="none" baseline="0">
              <a:latin typeface="Times New Roman"/>
              <a:ea typeface="Times New Roman"/>
              <a:cs typeface="Times New Roman"/>
            </a:rPr>
            <a:t>
TRƯỞNG BAN ĐÀO TẠO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3</xdr:col>
      <xdr:colOff>142875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100"/>
          <a:ext cx="25622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ĐẠI HỌC Y DƯỢC TP. HCM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KHOA DƯỢC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--------/ * /--------</a:t>
          </a:r>
        </a:p>
      </xdr:txBody>
    </xdr:sp>
    <xdr:clientData/>
  </xdr:twoCellAnchor>
  <xdr:twoCellAnchor>
    <xdr:from>
      <xdr:col>7</xdr:col>
      <xdr:colOff>142875</xdr:colOff>
      <xdr:row>0</xdr:row>
      <xdr:rowOff>85725</xdr:rowOff>
    </xdr:from>
    <xdr:to>
      <xdr:col>53</xdr:col>
      <xdr:colOff>9525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81425" y="85725"/>
          <a:ext cx="134493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CỘNG HÒA XÃ HỘI CHỦ NGHĨA VIỆT NAM
Độc lập - Tự do - Hạnh phúc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------------------- / * /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-------------------</a:t>
          </a:r>
        </a:p>
      </xdr:txBody>
    </xdr:sp>
    <xdr:clientData/>
  </xdr:twoCellAnchor>
  <xdr:twoCellAnchor>
    <xdr:from>
      <xdr:col>2</xdr:col>
      <xdr:colOff>0</xdr:colOff>
      <xdr:row>0</xdr:row>
      <xdr:rowOff>76200</xdr:rowOff>
    </xdr:from>
    <xdr:to>
      <xdr:col>2</xdr:col>
      <xdr:colOff>0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95450" y="76200"/>
          <a:ext cx="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Boä y teá
TRÖÔØNG ÑH Y DÖÔÏC 
TP.Hoà Chí Minh
KHOA DÖÔÏC
--------/ * /--------</a:t>
          </a:r>
        </a:p>
      </xdr:txBody>
    </xdr:sp>
    <xdr:clientData/>
  </xdr:twoCellAnchor>
  <xdr:twoCellAnchor>
    <xdr:from>
      <xdr:col>1</xdr:col>
      <xdr:colOff>609600</xdr:colOff>
      <xdr:row>72</xdr:row>
      <xdr:rowOff>9525</xdr:rowOff>
    </xdr:from>
    <xdr:to>
      <xdr:col>5</xdr:col>
      <xdr:colOff>200025</xdr:colOff>
      <xdr:row>73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23925" y="24041100"/>
          <a:ext cx="23431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KHOA TRƯỞNG</a:t>
          </a:r>
        </a:p>
      </xdr:txBody>
    </xdr:sp>
    <xdr:clientData/>
  </xdr:twoCellAnchor>
  <xdr:twoCellAnchor>
    <xdr:from>
      <xdr:col>18</xdr:col>
      <xdr:colOff>238125</xdr:colOff>
      <xdr:row>72</xdr:row>
      <xdr:rowOff>28575</xdr:rowOff>
    </xdr:from>
    <xdr:to>
      <xdr:col>52</xdr:col>
      <xdr:colOff>333375</xdr:colOff>
      <xdr:row>73</xdr:row>
      <xdr:rowOff>266700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124700" y="24060150"/>
          <a:ext cx="100488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TP.HCM, ngày 30 tháng 06 năm 2010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TRƯỞNG BAN ĐÀO TẠO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17"/>
  <sheetViews>
    <sheetView tabSelected="1" zoomScale="75" zoomScaleNormal="75" workbookViewId="0" topLeftCell="M55">
      <selection activeCell="O62" sqref="O62"/>
    </sheetView>
  </sheetViews>
  <sheetFormatPr defaultColWidth="9.140625" defaultRowHeight="12.75"/>
  <cols>
    <col min="1" max="1" width="4.7109375" style="3" customWidth="1"/>
    <col min="2" max="2" width="20.7109375" style="10" customWidth="1"/>
    <col min="3" max="3" width="11.8515625" style="23" customWidth="1"/>
    <col min="4" max="4" width="4.140625" style="20" customWidth="1"/>
    <col min="5" max="5" width="4.57421875" style="3" customWidth="1"/>
    <col min="6" max="10" width="4.28125" style="3" customWidth="1"/>
    <col min="11" max="11" width="4.57421875" style="3" customWidth="1"/>
    <col min="12" max="12" width="4.8515625" style="3" customWidth="1"/>
    <col min="13" max="16" width="4.28125" style="3" customWidth="1"/>
    <col min="17" max="17" width="4.7109375" style="3" customWidth="1"/>
    <col min="18" max="18" width="4.57421875" style="3" customWidth="1"/>
    <col min="19" max="19" width="4.8515625" style="3" customWidth="1"/>
    <col min="20" max="22" width="4.28125" style="3" customWidth="1"/>
    <col min="23" max="23" width="5.421875" style="3" customWidth="1"/>
    <col min="24" max="24" width="5.00390625" style="3" customWidth="1"/>
    <col min="25" max="25" width="5.28125" style="3" customWidth="1"/>
    <col min="26" max="26" width="5.421875" style="3" customWidth="1"/>
    <col min="27" max="27" width="6.28125" style="3" hidden="1" customWidth="1"/>
    <col min="28" max="28" width="6.421875" style="3" hidden="1" customWidth="1"/>
    <col min="29" max="29" width="7.57421875" style="3" hidden="1" customWidth="1"/>
    <col min="30" max="30" width="6.28125" style="3" hidden="1" customWidth="1"/>
    <col min="31" max="31" width="6.00390625" style="3" hidden="1" customWidth="1"/>
    <col min="32" max="32" width="7.140625" style="3" hidden="1" customWidth="1"/>
    <col min="33" max="33" width="5.57421875" style="3" customWidth="1"/>
    <col min="34" max="34" width="5.00390625" style="3" customWidth="1"/>
    <col min="35" max="35" width="5.140625" style="3" customWidth="1"/>
    <col min="36" max="36" width="4.8515625" style="3" customWidth="1"/>
    <col min="37" max="37" width="4.57421875" style="3" customWidth="1"/>
    <col min="38" max="39" width="5.00390625" style="3" customWidth="1"/>
    <col min="40" max="40" width="4.57421875" style="3" customWidth="1"/>
    <col min="41" max="41" width="5.00390625" style="3" customWidth="1"/>
    <col min="42" max="42" width="5.140625" style="3" customWidth="1"/>
    <col min="43" max="43" width="6.57421875" style="3" customWidth="1"/>
    <col min="44" max="44" width="5.7109375" style="84" customWidth="1"/>
    <col min="45" max="45" width="6.140625" style="3" customWidth="1"/>
    <col min="46" max="46" width="5.7109375" style="3" customWidth="1"/>
    <col min="47" max="47" width="5.421875" style="84" customWidth="1"/>
    <col min="48" max="48" width="5.7109375" style="3" customWidth="1"/>
    <col min="49" max="49" width="6.421875" style="3" customWidth="1"/>
    <col min="50" max="50" width="6.421875" style="84" customWidth="1"/>
    <col min="51" max="51" width="5.57421875" style="3" customWidth="1"/>
    <col min="52" max="52" width="6.57421875" style="3" customWidth="1"/>
    <col min="53" max="53" width="5.7109375" style="84" customWidth="1"/>
    <col min="54" max="54" width="6.00390625" style="3" customWidth="1"/>
    <col min="55" max="58" width="9.140625" style="3" customWidth="1"/>
  </cols>
  <sheetData>
    <row r="1" spans="1:59" s="1" customFormat="1" ht="24.75" customHeight="1">
      <c r="A1" s="4"/>
      <c r="B1" s="5"/>
      <c r="C1" s="3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32"/>
      <c r="AS1" s="4"/>
      <c r="AT1" s="4"/>
      <c r="AU1" s="32"/>
      <c r="AV1" s="4"/>
      <c r="AW1" s="4"/>
      <c r="AX1" s="32"/>
      <c r="AY1" s="4"/>
      <c r="AZ1" s="4"/>
      <c r="BA1" s="32"/>
      <c r="BB1" s="4"/>
      <c r="BC1" s="6"/>
      <c r="BD1" s="6"/>
      <c r="BE1" s="6"/>
      <c r="BF1" s="6"/>
      <c r="BG1" s="6"/>
    </row>
    <row r="2" spans="1:59" s="1" customFormat="1" ht="24.75" customHeight="1">
      <c r="A2" s="4"/>
      <c r="B2" s="5"/>
      <c r="C2" s="3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2"/>
      <c r="AS2" s="4"/>
      <c r="AT2" s="4"/>
      <c r="AU2" s="32"/>
      <c r="AV2" s="4"/>
      <c r="AW2" s="4"/>
      <c r="AX2" s="32"/>
      <c r="AY2" s="4"/>
      <c r="AZ2" s="4"/>
      <c r="BA2" s="32"/>
      <c r="BB2" s="4"/>
      <c r="BC2" s="6"/>
      <c r="BD2" s="6"/>
      <c r="BE2" s="6"/>
      <c r="BF2" s="6"/>
      <c r="BG2" s="6"/>
    </row>
    <row r="3" spans="1:59" s="1" customFormat="1" ht="24.75" customHeight="1">
      <c r="A3" s="4"/>
      <c r="B3" s="5"/>
      <c r="C3" s="3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2"/>
      <c r="AS3" s="4"/>
      <c r="AT3" s="4"/>
      <c r="AU3" s="32"/>
      <c r="AV3" s="4"/>
      <c r="AW3" s="4"/>
      <c r="AX3" s="32"/>
      <c r="AY3" s="4"/>
      <c r="AZ3" s="4"/>
      <c r="BA3" s="32"/>
      <c r="BB3" s="4"/>
      <c r="BC3" s="6"/>
      <c r="BD3" s="6"/>
      <c r="BE3" s="6"/>
      <c r="BF3" s="6"/>
      <c r="BG3" s="6"/>
    </row>
    <row r="4" spans="1:59" s="1" customFormat="1" ht="24.75" customHeight="1">
      <c r="A4" s="57" t="s">
        <v>46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6"/>
      <c r="BD4" s="6"/>
      <c r="BE4" s="6"/>
      <c r="BF4" s="6"/>
      <c r="BG4" s="6"/>
    </row>
    <row r="5" spans="1:59" s="1" customFormat="1" ht="26.25" customHeight="1">
      <c r="A5" s="58" t="s">
        <v>148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6"/>
      <c r="BD5" s="6"/>
      <c r="BE5" s="6"/>
      <c r="BF5" s="6"/>
      <c r="BG5" s="6"/>
    </row>
    <row r="6" spans="1:59" s="44" customFormat="1" ht="16.5" customHeight="1">
      <c r="A6" s="42"/>
      <c r="B6" s="42"/>
      <c r="C6" s="42"/>
      <c r="D6" s="4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42"/>
      <c r="AX6" s="42"/>
      <c r="AY6" s="42"/>
      <c r="AZ6" s="42"/>
      <c r="BA6" s="42"/>
      <c r="BB6" s="42"/>
      <c r="BC6" s="43"/>
      <c r="BD6" s="43"/>
      <c r="BE6" s="43"/>
      <c r="BF6" s="43"/>
      <c r="BG6" s="43"/>
    </row>
    <row r="7" spans="1:54" s="9" customFormat="1" ht="25.5" customHeight="1">
      <c r="A7" s="68" t="s">
        <v>4</v>
      </c>
      <c r="B7" s="72" t="s">
        <v>10</v>
      </c>
      <c r="C7" s="73"/>
      <c r="D7" s="68" t="s">
        <v>11</v>
      </c>
      <c r="E7" s="70" t="s">
        <v>140</v>
      </c>
      <c r="F7" s="71"/>
      <c r="G7" s="71"/>
      <c r="H7" s="61"/>
      <c r="I7" s="70" t="s">
        <v>141</v>
      </c>
      <c r="J7" s="80"/>
      <c r="K7" s="80"/>
      <c r="L7" s="81"/>
      <c r="M7" s="77" t="s">
        <v>135</v>
      </c>
      <c r="N7" s="78"/>
      <c r="O7" s="78"/>
      <c r="P7" s="79"/>
      <c r="Q7" s="60" t="s">
        <v>142</v>
      </c>
      <c r="R7" s="71"/>
      <c r="S7" s="71"/>
      <c r="T7" s="61"/>
      <c r="U7" s="70" t="s">
        <v>143</v>
      </c>
      <c r="V7" s="61"/>
      <c r="W7" s="71" t="s">
        <v>45</v>
      </c>
      <c r="X7" s="61"/>
      <c r="Y7" s="60" t="s">
        <v>144</v>
      </c>
      <c r="Z7" s="61"/>
      <c r="AA7" s="66" t="s">
        <v>12</v>
      </c>
      <c r="AB7" s="66"/>
      <c r="AC7" s="66"/>
      <c r="AD7" s="66" t="s">
        <v>13</v>
      </c>
      <c r="AE7" s="66"/>
      <c r="AF7" s="66"/>
      <c r="AG7" s="64" t="s">
        <v>145</v>
      </c>
      <c r="AH7" s="65"/>
      <c r="AI7" s="64" t="s">
        <v>146</v>
      </c>
      <c r="AJ7" s="65"/>
      <c r="AK7" s="64" t="s">
        <v>147</v>
      </c>
      <c r="AL7" s="65"/>
      <c r="AM7" s="64" t="s">
        <v>141</v>
      </c>
      <c r="AN7" s="82"/>
      <c r="AO7" s="82"/>
      <c r="AP7" s="83"/>
      <c r="AQ7" s="66" t="s">
        <v>138</v>
      </c>
      <c r="AR7" s="66"/>
      <c r="AS7" s="66"/>
      <c r="AT7" s="66" t="s">
        <v>139</v>
      </c>
      <c r="AU7" s="66"/>
      <c r="AV7" s="66"/>
      <c r="AW7" s="66" t="s">
        <v>150</v>
      </c>
      <c r="AX7" s="66"/>
      <c r="AY7" s="66"/>
      <c r="AZ7" s="66" t="s">
        <v>137</v>
      </c>
      <c r="BA7" s="66"/>
      <c r="BB7" s="66"/>
    </row>
    <row r="8" spans="1:62" s="9" customFormat="1" ht="20.25" customHeight="1">
      <c r="A8" s="69"/>
      <c r="B8" s="74"/>
      <c r="C8" s="75"/>
      <c r="D8" s="76"/>
      <c r="E8" s="7" t="s">
        <v>5</v>
      </c>
      <c r="F8" s="7" t="s">
        <v>6</v>
      </c>
      <c r="G8" s="7" t="s">
        <v>7</v>
      </c>
      <c r="H8" s="7" t="s">
        <v>8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5</v>
      </c>
      <c r="N8" s="7" t="s">
        <v>6</v>
      </c>
      <c r="O8" s="7" t="s">
        <v>7</v>
      </c>
      <c r="P8" s="7" t="s">
        <v>8</v>
      </c>
      <c r="Q8" s="7" t="s">
        <v>5</v>
      </c>
      <c r="R8" s="7" t="s">
        <v>6</v>
      </c>
      <c r="S8" s="7" t="s">
        <v>7</v>
      </c>
      <c r="T8" s="7" t="s">
        <v>8</v>
      </c>
      <c r="U8" s="7" t="s">
        <v>5</v>
      </c>
      <c r="V8" s="7" t="s">
        <v>6</v>
      </c>
      <c r="W8" s="7" t="s">
        <v>7</v>
      </c>
      <c r="X8" s="7" t="s">
        <v>8</v>
      </c>
      <c r="Y8" s="7" t="s">
        <v>5</v>
      </c>
      <c r="Z8" s="7" t="s">
        <v>6</v>
      </c>
      <c r="AA8" s="7" t="s">
        <v>14</v>
      </c>
      <c r="AB8" s="67" t="s">
        <v>9</v>
      </c>
      <c r="AC8" s="67" t="s">
        <v>15</v>
      </c>
      <c r="AD8" s="7" t="s">
        <v>14</v>
      </c>
      <c r="AE8" s="67" t="s">
        <v>9</v>
      </c>
      <c r="AF8" s="67" t="s">
        <v>15</v>
      </c>
      <c r="AG8" s="7" t="s">
        <v>5</v>
      </c>
      <c r="AH8" s="7" t="s">
        <v>6</v>
      </c>
      <c r="AI8" s="7" t="s">
        <v>5</v>
      </c>
      <c r="AJ8" s="7" t="s">
        <v>6</v>
      </c>
      <c r="AK8" s="7" t="s">
        <v>5</v>
      </c>
      <c r="AL8" s="7" t="s">
        <v>6</v>
      </c>
      <c r="AM8" s="7" t="s">
        <v>5</v>
      </c>
      <c r="AN8" s="7" t="s">
        <v>6</v>
      </c>
      <c r="AO8" s="7" t="s">
        <v>7</v>
      </c>
      <c r="AP8" s="7" t="s">
        <v>8</v>
      </c>
      <c r="AQ8" s="7" t="s">
        <v>14</v>
      </c>
      <c r="AR8" s="67" t="s">
        <v>9</v>
      </c>
      <c r="AS8" s="67" t="s">
        <v>15</v>
      </c>
      <c r="AT8" s="7" t="s">
        <v>14</v>
      </c>
      <c r="AU8" s="67" t="s">
        <v>9</v>
      </c>
      <c r="AV8" s="67" t="s">
        <v>15</v>
      </c>
      <c r="AW8" s="7" t="s">
        <v>14</v>
      </c>
      <c r="AX8" s="67" t="s">
        <v>9</v>
      </c>
      <c r="AY8" s="67" t="s">
        <v>15</v>
      </c>
      <c r="AZ8" s="7" t="s">
        <v>14</v>
      </c>
      <c r="BA8" s="67" t="s">
        <v>9</v>
      </c>
      <c r="BB8" s="67" t="s">
        <v>15</v>
      </c>
      <c r="BD8" s="21">
        <v>0</v>
      </c>
      <c r="BE8" s="21">
        <v>4</v>
      </c>
      <c r="BF8" s="21">
        <v>5</v>
      </c>
      <c r="BG8" s="21">
        <v>6</v>
      </c>
      <c r="BH8" s="21">
        <v>7</v>
      </c>
      <c r="BI8" s="21">
        <v>8</v>
      </c>
      <c r="BJ8" s="21">
        <v>9</v>
      </c>
    </row>
    <row r="9" spans="1:62" s="9" customFormat="1" ht="14.25" customHeight="1">
      <c r="A9" s="7"/>
      <c r="B9" s="13" t="s">
        <v>16</v>
      </c>
      <c r="C9" s="14"/>
      <c r="D9" s="19"/>
      <c r="E9" s="62">
        <v>2</v>
      </c>
      <c r="F9" s="63"/>
      <c r="G9" s="62">
        <v>1</v>
      </c>
      <c r="H9" s="63"/>
      <c r="I9" s="62">
        <v>2</v>
      </c>
      <c r="J9" s="63"/>
      <c r="K9" s="62">
        <v>1</v>
      </c>
      <c r="L9" s="63"/>
      <c r="M9" s="62">
        <v>3</v>
      </c>
      <c r="N9" s="63"/>
      <c r="O9" s="62">
        <v>1</v>
      </c>
      <c r="P9" s="63"/>
      <c r="Q9" s="62">
        <v>3</v>
      </c>
      <c r="R9" s="63"/>
      <c r="S9" s="62">
        <v>2</v>
      </c>
      <c r="T9" s="63"/>
      <c r="U9" s="62">
        <v>3</v>
      </c>
      <c r="V9" s="63"/>
      <c r="W9" s="62">
        <v>1</v>
      </c>
      <c r="X9" s="63"/>
      <c r="Y9" s="62">
        <v>4</v>
      </c>
      <c r="Z9" s="63"/>
      <c r="AA9" s="15">
        <f>SUM($E$9:$Z$9)</f>
        <v>23</v>
      </c>
      <c r="AB9" s="67"/>
      <c r="AC9" s="67"/>
      <c r="AD9" s="15">
        <f>SUM($E$9:$Z$9)</f>
        <v>23</v>
      </c>
      <c r="AE9" s="67"/>
      <c r="AF9" s="67"/>
      <c r="AG9" s="62">
        <v>2</v>
      </c>
      <c r="AH9" s="63"/>
      <c r="AI9" s="62">
        <v>1</v>
      </c>
      <c r="AJ9" s="63"/>
      <c r="AK9" s="62">
        <v>1</v>
      </c>
      <c r="AL9" s="63"/>
      <c r="AM9" s="62">
        <v>4</v>
      </c>
      <c r="AN9" s="63"/>
      <c r="AO9" s="62">
        <v>2</v>
      </c>
      <c r="AP9" s="63"/>
      <c r="AQ9" s="15">
        <v>9</v>
      </c>
      <c r="AR9" s="67"/>
      <c r="AS9" s="67"/>
      <c r="AT9" s="15">
        <v>9</v>
      </c>
      <c r="AU9" s="67"/>
      <c r="AV9" s="67"/>
      <c r="AW9" s="15">
        <f>AA9+AQ9</f>
        <v>32</v>
      </c>
      <c r="AX9" s="67"/>
      <c r="AY9" s="67"/>
      <c r="AZ9" s="15">
        <v>32</v>
      </c>
      <c r="BA9" s="67"/>
      <c r="BB9" s="67"/>
      <c r="BD9" s="21" t="s">
        <v>19</v>
      </c>
      <c r="BE9" s="21" t="s">
        <v>20</v>
      </c>
      <c r="BF9" s="21" t="s">
        <v>9</v>
      </c>
      <c r="BG9" s="21" t="s">
        <v>24</v>
      </c>
      <c r="BH9" s="21" t="s">
        <v>21</v>
      </c>
      <c r="BI9" s="21" t="s">
        <v>22</v>
      </c>
      <c r="BJ9" s="21" t="s">
        <v>23</v>
      </c>
    </row>
    <row r="10" spans="1:58" s="18" customFormat="1" ht="27" customHeight="1">
      <c r="A10" s="16">
        <v>1</v>
      </c>
      <c r="B10" s="53" t="s">
        <v>47</v>
      </c>
      <c r="C10" s="54" t="s">
        <v>0</v>
      </c>
      <c r="D10" s="29">
        <v>2</v>
      </c>
      <c r="E10" s="47">
        <v>5</v>
      </c>
      <c r="F10" s="47"/>
      <c r="G10" s="47">
        <v>7</v>
      </c>
      <c r="H10" s="47"/>
      <c r="I10" s="47">
        <v>9</v>
      </c>
      <c r="J10" s="47"/>
      <c r="K10" s="47">
        <v>9</v>
      </c>
      <c r="L10" s="47"/>
      <c r="M10" s="47">
        <v>7</v>
      </c>
      <c r="N10" s="47"/>
      <c r="O10" s="47">
        <v>8</v>
      </c>
      <c r="P10" s="47"/>
      <c r="Q10" s="47">
        <v>6</v>
      </c>
      <c r="R10" s="47"/>
      <c r="S10" s="47">
        <v>5</v>
      </c>
      <c r="T10" s="47"/>
      <c r="U10" s="47">
        <v>8</v>
      </c>
      <c r="V10" s="47"/>
      <c r="W10" s="47">
        <v>8</v>
      </c>
      <c r="X10" s="47"/>
      <c r="Y10" s="47">
        <v>9</v>
      </c>
      <c r="Z10" s="47"/>
      <c r="AA10" s="47">
        <f>(E10+I10+S10)*2+(G10+K10+O10+W10)*1+(M10+Q10+U10)*3+(Y10)*4</f>
        <v>169</v>
      </c>
      <c r="AB10" s="48">
        <f>AA10/$AA$9</f>
        <v>7.3478260869565215</v>
      </c>
      <c r="AC10" s="47" t="str">
        <f>HLOOKUP(AB10,$BD$8:$BJ$9,2)</f>
        <v>Khá</v>
      </c>
      <c r="AD10" s="47">
        <f>(MAX(E10:F10)+MAX(I10:J10)+MAX(S10:T10))*2+(MAX(G10:H10)+MAX(K10:L10)+MAX(O10:P10)+MAX(W10:X10))*1+(MAX(M10:N10)+MAX(Q10:R10)+MAX(U10:V10))*3+(MAX(Y10:Z10))*4</f>
        <v>169</v>
      </c>
      <c r="AE10" s="48">
        <f>AD10/$AD$9</f>
        <v>7.3478260869565215</v>
      </c>
      <c r="AF10" s="47" t="str">
        <f>HLOOKUP(AE10,$BD$8:$BJ$9,2)</f>
        <v>Khá</v>
      </c>
      <c r="AG10" s="47">
        <v>7</v>
      </c>
      <c r="AH10" s="47"/>
      <c r="AI10" s="47"/>
      <c r="AJ10" s="47"/>
      <c r="AK10" s="47">
        <v>8</v>
      </c>
      <c r="AL10" s="47"/>
      <c r="AM10" s="47">
        <v>7</v>
      </c>
      <c r="AN10" s="47"/>
      <c r="AO10" s="47">
        <v>8</v>
      </c>
      <c r="AP10" s="47"/>
      <c r="AQ10" s="22">
        <f>(AG10+AO10)*2+(AI10+AK10)*1+(AM10)*4</f>
        <v>66</v>
      </c>
      <c r="AR10" s="88">
        <f>AQ10/$AQ$9</f>
        <v>7.333333333333333</v>
      </c>
      <c r="AS10" s="40" t="str">
        <f>HLOOKUP(AR10,$BD$8:$BJ$9,2)</f>
        <v>Khá</v>
      </c>
      <c r="AT10" s="40">
        <f>(MAX(AG10:AH10)+MAX(AO10:AP10))*2+(MAX(AI10:AJ10)+MAX(AK10:AL10))*1+(MAX(AM10:AN10))*4</f>
        <v>66</v>
      </c>
      <c r="AU10" s="88">
        <f>AT10/$AT$9</f>
        <v>7.333333333333333</v>
      </c>
      <c r="AV10" s="40" t="str">
        <f>HLOOKUP(AU10,$BD$8:$BJ$9,2)</f>
        <v>Khá</v>
      </c>
      <c r="AW10" s="22">
        <f>AA10+AQ10</f>
        <v>235</v>
      </c>
      <c r="AX10" s="59">
        <f>AW10/$AW$9</f>
        <v>7.34375</v>
      </c>
      <c r="AY10" s="22" t="str">
        <f>HLOOKUP(AX10,$BD$8:$BJ$9,2)</f>
        <v>Khá</v>
      </c>
      <c r="AZ10" s="22">
        <f>AD10+AT10</f>
        <v>235</v>
      </c>
      <c r="BA10" s="59">
        <f>AZ10/$AZ$9</f>
        <v>7.34375</v>
      </c>
      <c r="BB10" s="22" t="str">
        <f>HLOOKUP(BA10,$BD$8:$BJ$9,2)</f>
        <v>Khá</v>
      </c>
      <c r="BC10" s="17"/>
      <c r="BD10" s="17"/>
      <c r="BE10" s="17"/>
      <c r="BF10" s="17"/>
    </row>
    <row r="11" spans="1:58" s="18" customFormat="1" ht="27" customHeight="1">
      <c r="A11" s="16">
        <v>2</v>
      </c>
      <c r="B11" s="53" t="s">
        <v>39</v>
      </c>
      <c r="C11" s="54" t="s">
        <v>48</v>
      </c>
      <c r="D11" s="29">
        <v>4</v>
      </c>
      <c r="E11" s="47">
        <v>7</v>
      </c>
      <c r="F11" s="47"/>
      <c r="G11" s="47">
        <v>8</v>
      </c>
      <c r="H11" s="47"/>
      <c r="I11" s="47">
        <v>9</v>
      </c>
      <c r="J11" s="47"/>
      <c r="K11" s="47">
        <v>8</v>
      </c>
      <c r="L11" s="47"/>
      <c r="M11" s="47">
        <v>8</v>
      </c>
      <c r="N11" s="47"/>
      <c r="O11" s="47">
        <v>9</v>
      </c>
      <c r="P11" s="47"/>
      <c r="Q11" s="47">
        <v>7</v>
      </c>
      <c r="R11" s="47"/>
      <c r="S11" s="47">
        <v>4</v>
      </c>
      <c r="T11" s="47">
        <v>6</v>
      </c>
      <c r="U11" s="47">
        <v>8</v>
      </c>
      <c r="V11" s="47"/>
      <c r="W11" s="47">
        <v>8</v>
      </c>
      <c r="X11" s="47"/>
      <c r="Y11" s="47">
        <v>9</v>
      </c>
      <c r="Z11" s="47"/>
      <c r="AA11" s="47">
        <f aca="true" t="shared" si="0" ref="AA11:AA71">(E11+I11+S11)*2+(G11+K11+O11+W11)*1+(M11+Q11+U11)*3+(Y11)*4</f>
        <v>178</v>
      </c>
      <c r="AB11" s="48">
        <f aca="true" t="shared" si="1" ref="AB11:AB70">AA11/$AA$9</f>
        <v>7.739130434782608</v>
      </c>
      <c r="AC11" s="47" t="str">
        <f aca="true" t="shared" si="2" ref="AC11:AC71">HLOOKUP(AB11,$BD$8:$BJ$9,2)</f>
        <v>Khá</v>
      </c>
      <c r="AD11" s="47">
        <f aca="true" t="shared" si="3" ref="AD11:AD71">(MAX(E11:F11)+MAX(I11:J11)+MAX(S11:T11))*2+(MAX(G11:H11)+MAX(K11:L11)+MAX(O11:P11)+MAX(W11:X11))*1+(MAX(M11:N11)+MAX(Q11:R11)+MAX(U11:V11))*3+(MAX(Y11:Z11))*4</f>
        <v>182</v>
      </c>
      <c r="AE11" s="48">
        <f aca="true" t="shared" si="4" ref="AE11:AE70">AD11/$AD$9</f>
        <v>7.913043478260869</v>
      </c>
      <c r="AF11" s="47" t="str">
        <f aca="true" t="shared" si="5" ref="AF11:AF71">HLOOKUP(AE11,$BD$8:$BJ$9,2)</f>
        <v>Khá</v>
      </c>
      <c r="AG11" s="47">
        <v>6</v>
      </c>
      <c r="AH11" s="47"/>
      <c r="AI11" s="47"/>
      <c r="AJ11" s="47"/>
      <c r="AK11" s="47">
        <v>7</v>
      </c>
      <c r="AL11" s="47"/>
      <c r="AM11" s="47">
        <v>7</v>
      </c>
      <c r="AN11" s="47"/>
      <c r="AO11" s="47">
        <v>8</v>
      </c>
      <c r="AP11" s="47"/>
      <c r="AQ11" s="22">
        <f aca="true" t="shared" si="6" ref="AQ11:AQ71">(AG11+AO11)*2+(AI11+AK11)*1+(AM11)*4</f>
        <v>63</v>
      </c>
      <c r="AR11" s="88">
        <f aca="true" t="shared" si="7" ref="AR11:AR71">AQ11/$AQ$9</f>
        <v>7</v>
      </c>
      <c r="AS11" s="40" t="str">
        <f aca="true" t="shared" si="8" ref="AS11:AS71">HLOOKUP(AR11,$BD$8:$BJ$9,2)</f>
        <v>Khá</v>
      </c>
      <c r="AT11" s="40">
        <f aca="true" t="shared" si="9" ref="AT11:AT71">(MAX(AG11:AH11)+MAX(AO11:AP11))*2+(MAX(AI11:AJ11)+MAX(AK11:AL11))*1+(MAX(AM11:AN11))*4</f>
        <v>63</v>
      </c>
      <c r="AU11" s="88">
        <f aca="true" t="shared" si="10" ref="AU11:AU71">AT11/$AT$9</f>
        <v>7</v>
      </c>
      <c r="AV11" s="40" t="str">
        <f aca="true" t="shared" si="11" ref="AV11:AV71">HLOOKUP(AU11,$BD$8:$BJ$9,2)</f>
        <v>Khá</v>
      </c>
      <c r="AW11" s="22">
        <f aca="true" t="shared" si="12" ref="AW11:AW71">AA11+AQ11</f>
        <v>241</v>
      </c>
      <c r="AX11" s="59">
        <f aca="true" t="shared" si="13" ref="AX11:AX71">AW11/$AW$9</f>
        <v>7.53125</v>
      </c>
      <c r="AY11" s="22" t="str">
        <f aca="true" t="shared" si="14" ref="AY11:AY71">HLOOKUP(AX11,$BD$8:$BJ$9,2)</f>
        <v>Khá</v>
      </c>
      <c r="AZ11" s="22">
        <f aca="true" t="shared" si="15" ref="AZ11:AZ71">AD11+AT11</f>
        <v>245</v>
      </c>
      <c r="BA11" s="59">
        <f aca="true" t="shared" si="16" ref="BA11:BA71">AZ11/$AZ$9</f>
        <v>7.65625</v>
      </c>
      <c r="BB11" s="22" t="str">
        <f aca="true" t="shared" si="17" ref="BB11:BB71">HLOOKUP(BA11,$BD$8:$BJ$9,2)</f>
        <v>Khá</v>
      </c>
      <c r="BC11" s="17"/>
      <c r="BD11" s="17"/>
      <c r="BE11" s="17"/>
      <c r="BF11" s="17"/>
    </row>
    <row r="12" spans="1:58" s="18" customFormat="1" ht="27" customHeight="1">
      <c r="A12" s="16">
        <v>3</v>
      </c>
      <c r="B12" s="53" t="s">
        <v>49</v>
      </c>
      <c r="C12" s="54" t="s">
        <v>50</v>
      </c>
      <c r="D12" s="29">
        <v>3</v>
      </c>
      <c r="E12" s="47">
        <v>3</v>
      </c>
      <c r="F12" s="47">
        <v>6</v>
      </c>
      <c r="G12" s="47">
        <v>6</v>
      </c>
      <c r="H12" s="47"/>
      <c r="I12" s="47">
        <v>8</v>
      </c>
      <c r="J12" s="47"/>
      <c r="K12" s="47">
        <v>7</v>
      </c>
      <c r="L12" s="47"/>
      <c r="M12" s="47">
        <v>8</v>
      </c>
      <c r="N12" s="47"/>
      <c r="O12" s="47">
        <v>4</v>
      </c>
      <c r="P12" s="47">
        <v>8</v>
      </c>
      <c r="Q12" s="47">
        <v>8</v>
      </c>
      <c r="R12" s="47"/>
      <c r="S12" s="47">
        <v>7</v>
      </c>
      <c r="T12" s="47"/>
      <c r="U12" s="47">
        <v>7</v>
      </c>
      <c r="V12" s="47"/>
      <c r="W12" s="47">
        <v>6</v>
      </c>
      <c r="X12" s="47"/>
      <c r="Y12" s="47">
        <v>7</v>
      </c>
      <c r="Z12" s="47"/>
      <c r="AA12" s="47">
        <f t="shared" si="0"/>
        <v>156</v>
      </c>
      <c r="AB12" s="48">
        <f t="shared" si="1"/>
        <v>6.782608695652174</v>
      </c>
      <c r="AC12" s="47" t="str">
        <f t="shared" si="2"/>
        <v>TBK</v>
      </c>
      <c r="AD12" s="47">
        <f t="shared" si="3"/>
        <v>166</v>
      </c>
      <c r="AE12" s="48">
        <f t="shared" si="4"/>
        <v>7.217391304347826</v>
      </c>
      <c r="AF12" s="47" t="str">
        <f t="shared" si="5"/>
        <v>Khá</v>
      </c>
      <c r="AG12" s="47">
        <v>7</v>
      </c>
      <c r="AH12" s="47"/>
      <c r="AI12" s="47">
        <v>7</v>
      </c>
      <c r="AJ12" s="47"/>
      <c r="AK12" s="47"/>
      <c r="AL12" s="47"/>
      <c r="AM12" s="47">
        <v>7</v>
      </c>
      <c r="AN12" s="47"/>
      <c r="AO12" s="47">
        <v>9</v>
      </c>
      <c r="AP12" s="47"/>
      <c r="AQ12" s="22">
        <f t="shared" si="6"/>
        <v>67</v>
      </c>
      <c r="AR12" s="88">
        <f t="shared" si="7"/>
        <v>7.444444444444445</v>
      </c>
      <c r="AS12" s="40" t="str">
        <f t="shared" si="8"/>
        <v>Khá</v>
      </c>
      <c r="AT12" s="40">
        <f t="shared" si="9"/>
        <v>67</v>
      </c>
      <c r="AU12" s="88">
        <f t="shared" si="10"/>
        <v>7.444444444444445</v>
      </c>
      <c r="AV12" s="40" t="str">
        <f t="shared" si="11"/>
        <v>Khá</v>
      </c>
      <c r="AW12" s="22">
        <f t="shared" si="12"/>
        <v>223</v>
      </c>
      <c r="AX12" s="59">
        <f t="shared" si="13"/>
        <v>6.96875</v>
      </c>
      <c r="AY12" s="22" t="str">
        <f t="shared" si="14"/>
        <v>TBK</v>
      </c>
      <c r="AZ12" s="22">
        <f t="shared" si="15"/>
        <v>233</v>
      </c>
      <c r="BA12" s="59">
        <f t="shared" si="16"/>
        <v>7.28125</v>
      </c>
      <c r="BB12" s="22" t="str">
        <f t="shared" si="17"/>
        <v>Khá</v>
      </c>
      <c r="BC12" s="17"/>
      <c r="BD12" s="17"/>
      <c r="BE12" s="17"/>
      <c r="BF12" s="17"/>
    </row>
    <row r="13" spans="1:58" s="18" customFormat="1" ht="27" customHeight="1">
      <c r="A13" s="16">
        <v>4</v>
      </c>
      <c r="B13" s="53" t="s">
        <v>51</v>
      </c>
      <c r="C13" s="54" t="s">
        <v>52</v>
      </c>
      <c r="D13" s="29">
        <v>4</v>
      </c>
      <c r="E13" s="47">
        <v>8</v>
      </c>
      <c r="F13" s="47"/>
      <c r="G13" s="47">
        <v>5</v>
      </c>
      <c r="H13" s="47"/>
      <c r="I13" s="47">
        <v>8</v>
      </c>
      <c r="J13" s="47"/>
      <c r="K13" s="47">
        <v>9</v>
      </c>
      <c r="L13" s="47"/>
      <c r="M13" s="47">
        <v>7</v>
      </c>
      <c r="N13" s="47"/>
      <c r="O13" s="47">
        <v>9</v>
      </c>
      <c r="P13" s="47"/>
      <c r="Q13" s="47">
        <v>8</v>
      </c>
      <c r="R13" s="47"/>
      <c r="S13" s="47">
        <v>7</v>
      </c>
      <c r="T13" s="47"/>
      <c r="U13" s="47">
        <v>9</v>
      </c>
      <c r="V13" s="47"/>
      <c r="W13" s="47">
        <v>7</v>
      </c>
      <c r="X13" s="47"/>
      <c r="Y13" s="47">
        <v>9</v>
      </c>
      <c r="Z13" s="47"/>
      <c r="AA13" s="47">
        <f t="shared" si="0"/>
        <v>184</v>
      </c>
      <c r="AB13" s="48">
        <f t="shared" si="1"/>
        <v>8</v>
      </c>
      <c r="AC13" s="47" t="str">
        <f t="shared" si="2"/>
        <v>Giỏi</v>
      </c>
      <c r="AD13" s="47">
        <f t="shared" si="3"/>
        <v>184</v>
      </c>
      <c r="AE13" s="48">
        <f t="shared" si="4"/>
        <v>8</v>
      </c>
      <c r="AF13" s="47" t="str">
        <f t="shared" si="5"/>
        <v>Giỏi</v>
      </c>
      <c r="AG13" s="47">
        <v>8</v>
      </c>
      <c r="AH13" s="47"/>
      <c r="AI13" s="47">
        <v>6</v>
      </c>
      <c r="AJ13" s="47"/>
      <c r="AK13" s="47"/>
      <c r="AL13" s="47"/>
      <c r="AM13" s="47">
        <v>9</v>
      </c>
      <c r="AN13" s="47"/>
      <c r="AO13" s="47">
        <v>7</v>
      </c>
      <c r="AP13" s="47"/>
      <c r="AQ13" s="22">
        <f t="shared" si="6"/>
        <v>72</v>
      </c>
      <c r="AR13" s="88">
        <f t="shared" si="7"/>
        <v>8</v>
      </c>
      <c r="AS13" s="40" t="str">
        <f t="shared" si="8"/>
        <v>Giỏi</v>
      </c>
      <c r="AT13" s="40">
        <f t="shared" si="9"/>
        <v>72</v>
      </c>
      <c r="AU13" s="88">
        <f t="shared" si="10"/>
        <v>8</v>
      </c>
      <c r="AV13" s="40" t="str">
        <f t="shared" si="11"/>
        <v>Giỏi</v>
      </c>
      <c r="AW13" s="22">
        <f t="shared" si="12"/>
        <v>256</v>
      </c>
      <c r="AX13" s="59">
        <f t="shared" si="13"/>
        <v>8</v>
      </c>
      <c r="AY13" s="22" t="str">
        <f t="shared" si="14"/>
        <v>Giỏi</v>
      </c>
      <c r="AZ13" s="22">
        <f t="shared" si="15"/>
        <v>256</v>
      </c>
      <c r="BA13" s="59">
        <f t="shared" si="16"/>
        <v>8</v>
      </c>
      <c r="BB13" s="22" t="str">
        <f t="shared" si="17"/>
        <v>Giỏi</v>
      </c>
      <c r="BC13" s="17"/>
      <c r="BD13" s="17"/>
      <c r="BE13" s="17"/>
      <c r="BF13" s="17"/>
    </row>
    <row r="14" spans="1:58" s="18" customFormat="1" ht="27" customHeight="1">
      <c r="A14" s="16">
        <v>5</v>
      </c>
      <c r="B14" s="53" t="s">
        <v>42</v>
      </c>
      <c r="C14" s="54" t="s">
        <v>53</v>
      </c>
      <c r="D14" s="29">
        <v>1</v>
      </c>
      <c r="E14" s="47">
        <v>9</v>
      </c>
      <c r="F14" s="47"/>
      <c r="G14" s="47">
        <v>7</v>
      </c>
      <c r="H14" s="47"/>
      <c r="I14" s="47">
        <v>7</v>
      </c>
      <c r="J14" s="47"/>
      <c r="K14" s="47">
        <v>7</v>
      </c>
      <c r="L14" s="47"/>
      <c r="M14" s="47">
        <v>7</v>
      </c>
      <c r="N14" s="47"/>
      <c r="O14" s="47">
        <v>9</v>
      </c>
      <c r="P14" s="47"/>
      <c r="Q14" s="47">
        <v>9</v>
      </c>
      <c r="R14" s="47"/>
      <c r="S14" s="47">
        <v>10</v>
      </c>
      <c r="T14" s="47"/>
      <c r="U14" s="47">
        <v>9</v>
      </c>
      <c r="V14" s="47"/>
      <c r="W14" s="47">
        <v>8</v>
      </c>
      <c r="X14" s="47"/>
      <c r="Y14" s="47">
        <v>9</v>
      </c>
      <c r="Z14" s="47"/>
      <c r="AA14" s="47">
        <f t="shared" si="0"/>
        <v>194</v>
      </c>
      <c r="AB14" s="48">
        <f t="shared" si="1"/>
        <v>8.434782608695652</v>
      </c>
      <c r="AC14" s="47" t="str">
        <f t="shared" si="2"/>
        <v>Giỏi</v>
      </c>
      <c r="AD14" s="47">
        <f t="shared" si="3"/>
        <v>194</v>
      </c>
      <c r="AE14" s="48">
        <f t="shared" si="4"/>
        <v>8.434782608695652</v>
      </c>
      <c r="AF14" s="47" t="str">
        <f t="shared" si="5"/>
        <v>Giỏi</v>
      </c>
      <c r="AG14" s="47">
        <v>8</v>
      </c>
      <c r="AH14" s="47"/>
      <c r="AI14" s="47"/>
      <c r="AJ14" s="47"/>
      <c r="AK14" s="47">
        <v>9</v>
      </c>
      <c r="AL14" s="47"/>
      <c r="AM14" s="47">
        <v>8</v>
      </c>
      <c r="AN14" s="47"/>
      <c r="AO14" s="47">
        <v>9</v>
      </c>
      <c r="AP14" s="47"/>
      <c r="AQ14" s="22">
        <f t="shared" si="6"/>
        <v>75</v>
      </c>
      <c r="AR14" s="88">
        <f t="shared" si="7"/>
        <v>8.333333333333334</v>
      </c>
      <c r="AS14" s="40" t="str">
        <f t="shared" si="8"/>
        <v>Giỏi</v>
      </c>
      <c r="AT14" s="40">
        <f t="shared" si="9"/>
        <v>75</v>
      </c>
      <c r="AU14" s="88">
        <f t="shared" si="10"/>
        <v>8.333333333333334</v>
      </c>
      <c r="AV14" s="40" t="str">
        <f t="shared" si="11"/>
        <v>Giỏi</v>
      </c>
      <c r="AW14" s="22">
        <f t="shared" si="12"/>
        <v>269</v>
      </c>
      <c r="AX14" s="59">
        <f t="shared" si="13"/>
        <v>8.40625</v>
      </c>
      <c r="AY14" s="22" t="str">
        <f t="shared" si="14"/>
        <v>Giỏi</v>
      </c>
      <c r="AZ14" s="22">
        <f t="shared" si="15"/>
        <v>269</v>
      </c>
      <c r="BA14" s="59">
        <f t="shared" si="16"/>
        <v>8.40625</v>
      </c>
      <c r="BB14" s="22" t="str">
        <f t="shared" si="17"/>
        <v>Giỏi</v>
      </c>
      <c r="BC14" s="17"/>
      <c r="BD14" s="17"/>
      <c r="BE14" s="17"/>
      <c r="BF14" s="17"/>
    </row>
    <row r="15" spans="1:58" s="18" customFormat="1" ht="27" customHeight="1">
      <c r="A15" s="16">
        <v>6</v>
      </c>
      <c r="B15" s="53" t="s">
        <v>54</v>
      </c>
      <c r="C15" s="54" t="s">
        <v>55</v>
      </c>
      <c r="D15" s="29">
        <v>1</v>
      </c>
      <c r="E15" s="47">
        <v>3</v>
      </c>
      <c r="F15" s="47">
        <v>6</v>
      </c>
      <c r="G15" s="47">
        <v>8</v>
      </c>
      <c r="H15" s="47"/>
      <c r="I15" s="47">
        <v>6</v>
      </c>
      <c r="J15" s="47"/>
      <c r="K15" s="47">
        <v>5</v>
      </c>
      <c r="L15" s="47"/>
      <c r="M15" s="47">
        <v>6</v>
      </c>
      <c r="N15" s="47"/>
      <c r="O15" s="47">
        <v>9</v>
      </c>
      <c r="P15" s="47"/>
      <c r="Q15" s="47">
        <v>7</v>
      </c>
      <c r="R15" s="47"/>
      <c r="S15" s="47">
        <v>10</v>
      </c>
      <c r="T15" s="47"/>
      <c r="U15" s="47">
        <v>8</v>
      </c>
      <c r="V15" s="47"/>
      <c r="W15" s="47">
        <v>8</v>
      </c>
      <c r="X15" s="47"/>
      <c r="Y15" s="47">
        <v>5</v>
      </c>
      <c r="Z15" s="47"/>
      <c r="AA15" s="47">
        <f t="shared" si="0"/>
        <v>151</v>
      </c>
      <c r="AB15" s="48">
        <f t="shared" si="1"/>
        <v>6.565217391304348</v>
      </c>
      <c r="AC15" s="47" t="str">
        <f t="shared" si="2"/>
        <v>TBK</v>
      </c>
      <c r="AD15" s="47">
        <f t="shared" si="3"/>
        <v>157</v>
      </c>
      <c r="AE15" s="48">
        <f t="shared" si="4"/>
        <v>6.826086956521739</v>
      </c>
      <c r="AF15" s="47" t="str">
        <f t="shared" si="5"/>
        <v>TBK</v>
      </c>
      <c r="AG15" s="47">
        <v>7</v>
      </c>
      <c r="AH15" s="47"/>
      <c r="AI15" s="47"/>
      <c r="AJ15" s="47"/>
      <c r="AK15" s="47">
        <v>7</v>
      </c>
      <c r="AL15" s="47"/>
      <c r="AM15" s="47">
        <v>6</v>
      </c>
      <c r="AN15" s="47"/>
      <c r="AO15" s="47">
        <v>5</v>
      </c>
      <c r="AP15" s="47"/>
      <c r="AQ15" s="22">
        <f t="shared" si="6"/>
        <v>55</v>
      </c>
      <c r="AR15" s="88">
        <f t="shared" si="7"/>
        <v>6.111111111111111</v>
      </c>
      <c r="AS15" s="40" t="str">
        <f t="shared" si="8"/>
        <v>TBK</v>
      </c>
      <c r="AT15" s="40">
        <f t="shared" si="9"/>
        <v>55</v>
      </c>
      <c r="AU15" s="88">
        <f t="shared" si="10"/>
        <v>6.111111111111111</v>
      </c>
      <c r="AV15" s="40" t="str">
        <f t="shared" si="11"/>
        <v>TBK</v>
      </c>
      <c r="AW15" s="22">
        <f t="shared" si="12"/>
        <v>206</v>
      </c>
      <c r="AX15" s="59">
        <f t="shared" si="13"/>
        <v>6.4375</v>
      </c>
      <c r="AY15" s="22" t="str">
        <f t="shared" si="14"/>
        <v>TBK</v>
      </c>
      <c r="AZ15" s="22">
        <f t="shared" si="15"/>
        <v>212</v>
      </c>
      <c r="BA15" s="59">
        <f t="shared" si="16"/>
        <v>6.625</v>
      </c>
      <c r="BB15" s="22" t="str">
        <f t="shared" si="17"/>
        <v>TBK</v>
      </c>
      <c r="BC15" s="17"/>
      <c r="BD15" s="17"/>
      <c r="BE15" s="17"/>
      <c r="BF15" s="17"/>
    </row>
    <row r="16" spans="1:58" s="18" customFormat="1" ht="27" customHeight="1">
      <c r="A16" s="16">
        <v>7</v>
      </c>
      <c r="B16" s="53" t="s">
        <v>56</v>
      </c>
      <c r="C16" s="54" t="s">
        <v>55</v>
      </c>
      <c r="D16" s="29">
        <v>1</v>
      </c>
      <c r="E16" s="47">
        <v>6</v>
      </c>
      <c r="F16" s="47"/>
      <c r="G16" s="47">
        <v>6</v>
      </c>
      <c r="H16" s="47"/>
      <c r="I16" s="47">
        <v>7</v>
      </c>
      <c r="J16" s="47"/>
      <c r="K16" s="47">
        <v>6</v>
      </c>
      <c r="L16" s="47"/>
      <c r="M16" s="47">
        <v>8</v>
      </c>
      <c r="N16" s="47"/>
      <c r="O16" s="47">
        <v>9</v>
      </c>
      <c r="P16" s="47"/>
      <c r="Q16" s="47">
        <v>8</v>
      </c>
      <c r="R16" s="47"/>
      <c r="S16" s="47">
        <v>6</v>
      </c>
      <c r="T16" s="47"/>
      <c r="U16" s="47">
        <v>7</v>
      </c>
      <c r="V16" s="47"/>
      <c r="W16" s="47">
        <v>7</v>
      </c>
      <c r="X16" s="47"/>
      <c r="Y16" s="47">
        <v>9</v>
      </c>
      <c r="Z16" s="47"/>
      <c r="AA16" s="47">
        <f t="shared" si="0"/>
        <v>171</v>
      </c>
      <c r="AB16" s="48">
        <f t="shared" si="1"/>
        <v>7.434782608695652</v>
      </c>
      <c r="AC16" s="47" t="str">
        <f t="shared" si="2"/>
        <v>Khá</v>
      </c>
      <c r="AD16" s="47">
        <f t="shared" si="3"/>
        <v>171</v>
      </c>
      <c r="AE16" s="48">
        <f t="shared" si="4"/>
        <v>7.434782608695652</v>
      </c>
      <c r="AF16" s="47" t="str">
        <f t="shared" si="5"/>
        <v>Khá</v>
      </c>
      <c r="AG16" s="47">
        <v>7</v>
      </c>
      <c r="AH16" s="47"/>
      <c r="AI16" s="47"/>
      <c r="AJ16" s="47"/>
      <c r="AK16" s="47">
        <v>8</v>
      </c>
      <c r="AL16" s="47"/>
      <c r="AM16" s="47">
        <v>7</v>
      </c>
      <c r="AN16" s="47"/>
      <c r="AO16" s="47">
        <v>8</v>
      </c>
      <c r="AP16" s="47"/>
      <c r="AQ16" s="22">
        <f t="shared" si="6"/>
        <v>66</v>
      </c>
      <c r="AR16" s="88">
        <f t="shared" si="7"/>
        <v>7.333333333333333</v>
      </c>
      <c r="AS16" s="40" t="str">
        <f t="shared" si="8"/>
        <v>Khá</v>
      </c>
      <c r="AT16" s="40">
        <f t="shared" si="9"/>
        <v>66</v>
      </c>
      <c r="AU16" s="88">
        <f t="shared" si="10"/>
        <v>7.333333333333333</v>
      </c>
      <c r="AV16" s="40" t="str">
        <f t="shared" si="11"/>
        <v>Khá</v>
      </c>
      <c r="AW16" s="22">
        <f t="shared" si="12"/>
        <v>237</v>
      </c>
      <c r="AX16" s="59">
        <f t="shared" si="13"/>
        <v>7.40625</v>
      </c>
      <c r="AY16" s="22" t="str">
        <f t="shared" si="14"/>
        <v>Khá</v>
      </c>
      <c r="AZ16" s="22">
        <f t="shared" si="15"/>
        <v>237</v>
      </c>
      <c r="BA16" s="59">
        <f t="shared" si="16"/>
        <v>7.40625</v>
      </c>
      <c r="BB16" s="22" t="str">
        <f t="shared" si="17"/>
        <v>Khá</v>
      </c>
      <c r="BC16" s="17"/>
      <c r="BD16" s="17"/>
      <c r="BE16" s="17"/>
      <c r="BF16" s="17"/>
    </row>
    <row r="17" spans="1:58" s="18" customFormat="1" ht="27" customHeight="1">
      <c r="A17" s="16">
        <v>8</v>
      </c>
      <c r="B17" s="53" t="s">
        <v>57</v>
      </c>
      <c r="C17" s="54" t="s">
        <v>58</v>
      </c>
      <c r="D17" s="29">
        <v>2</v>
      </c>
      <c r="E17" s="47">
        <v>3</v>
      </c>
      <c r="F17" s="47">
        <v>7</v>
      </c>
      <c r="G17" s="47">
        <v>2</v>
      </c>
      <c r="H17" s="47">
        <v>6</v>
      </c>
      <c r="I17" s="47">
        <v>7</v>
      </c>
      <c r="J17" s="47"/>
      <c r="K17" s="47">
        <v>2</v>
      </c>
      <c r="L17" s="47">
        <v>8</v>
      </c>
      <c r="M17" s="47">
        <v>5</v>
      </c>
      <c r="N17" s="47"/>
      <c r="O17" s="47">
        <v>8</v>
      </c>
      <c r="P17" s="47"/>
      <c r="Q17" s="47">
        <v>6</v>
      </c>
      <c r="R17" s="47"/>
      <c r="S17" s="47">
        <v>7</v>
      </c>
      <c r="T17" s="47"/>
      <c r="U17" s="47">
        <v>9</v>
      </c>
      <c r="V17" s="47"/>
      <c r="W17" s="47">
        <v>8</v>
      </c>
      <c r="X17" s="47"/>
      <c r="Y17" s="47">
        <v>6</v>
      </c>
      <c r="Z17" s="47"/>
      <c r="AA17" s="47">
        <f t="shared" si="0"/>
        <v>138</v>
      </c>
      <c r="AB17" s="48">
        <f t="shared" si="1"/>
        <v>6</v>
      </c>
      <c r="AC17" s="47" t="str">
        <f t="shared" si="2"/>
        <v>TBK</v>
      </c>
      <c r="AD17" s="47">
        <f t="shared" si="3"/>
        <v>156</v>
      </c>
      <c r="AE17" s="48">
        <f t="shared" si="4"/>
        <v>6.782608695652174</v>
      </c>
      <c r="AF17" s="47" t="str">
        <f t="shared" si="5"/>
        <v>TBK</v>
      </c>
      <c r="AG17" s="47">
        <v>6</v>
      </c>
      <c r="AH17" s="47"/>
      <c r="AI17" s="47"/>
      <c r="AJ17" s="47"/>
      <c r="AK17" s="47">
        <v>7</v>
      </c>
      <c r="AL17" s="47"/>
      <c r="AM17" s="47">
        <v>5</v>
      </c>
      <c r="AN17" s="47"/>
      <c r="AO17" s="47">
        <v>3</v>
      </c>
      <c r="AP17" s="47"/>
      <c r="AQ17" s="22">
        <f t="shared" si="6"/>
        <v>45</v>
      </c>
      <c r="AR17" s="88">
        <f t="shared" si="7"/>
        <v>5</v>
      </c>
      <c r="AS17" s="40" t="str">
        <f t="shared" si="8"/>
        <v>TB</v>
      </c>
      <c r="AT17" s="40">
        <f t="shared" si="9"/>
        <v>45</v>
      </c>
      <c r="AU17" s="88">
        <f t="shared" si="10"/>
        <v>5</v>
      </c>
      <c r="AV17" s="40" t="str">
        <f t="shared" si="11"/>
        <v>TB</v>
      </c>
      <c r="AW17" s="22">
        <f t="shared" si="12"/>
        <v>183</v>
      </c>
      <c r="AX17" s="59">
        <f t="shared" si="13"/>
        <v>5.71875</v>
      </c>
      <c r="AY17" s="22" t="str">
        <f t="shared" si="14"/>
        <v>TB</v>
      </c>
      <c r="AZ17" s="22">
        <f t="shared" si="15"/>
        <v>201</v>
      </c>
      <c r="BA17" s="59">
        <f t="shared" si="16"/>
        <v>6.28125</v>
      </c>
      <c r="BB17" s="22" t="str">
        <f t="shared" si="17"/>
        <v>TBK</v>
      </c>
      <c r="BC17" s="17"/>
      <c r="BD17" s="17"/>
      <c r="BE17" s="17"/>
      <c r="BF17" s="17"/>
    </row>
    <row r="18" spans="1:58" s="18" customFormat="1" ht="27" customHeight="1">
      <c r="A18" s="16">
        <v>9</v>
      </c>
      <c r="B18" s="53" t="s">
        <v>59</v>
      </c>
      <c r="C18" s="54" t="s">
        <v>60</v>
      </c>
      <c r="D18" s="29">
        <v>2</v>
      </c>
      <c r="E18" s="47">
        <v>6</v>
      </c>
      <c r="F18" s="47"/>
      <c r="G18" s="47">
        <v>5</v>
      </c>
      <c r="H18" s="47"/>
      <c r="I18" s="47">
        <v>9</v>
      </c>
      <c r="J18" s="47"/>
      <c r="K18" s="47">
        <v>4</v>
      </c>
      <c r="L18" s="47">
        <v>8</v>
      </c>
      <c r="M18" s="47">
        <v>8</v>
      </c>
      <c r="N18" s="47"/>
      <c r="O18" s="47">
        <v>10</v>
      </c>
      <c r="P18" s="47"/>
      <c r="Q18" s="47">
        <v>7</v>
      </c>
      <c r="R18" s="47"/>
      <c r="S18" s="47">
        <v>9</v>
      </c>
      <c r="T18" s="47"/>
      <c r="U18" s="47">
        <v>8</v>
      </c>
      <c r="V18" s="47"/>
      <c r="W18" s="47">
        <v>8</v>
      </c>
      <c r="X18" s="47"/>
      <c r="Y18" s="47">
        <v>7</v>
      </c>
      <c r="Z18" s="47"/>
      <c r="AA18" s="47">
        <f t="shared" si="0"/>
        <v>172</v>
      </c>
      <c r="AB18" s="48">
        <f t="shared" si="1"/>
        <v>7.478260869565218</v>
      </c>
      <c r="AC18" s="47" t="str">
        <f t="shared" si="2"/>
        <v>Khá</v>
      </c>
      <c r="AD18" s="47">
        <f t="shared" si="3"/>
        <v>176</v>
      </c>
      <c r="AE18" s="48">
        <f t="shared" si="4"/>
        <v>7.6521739130434785</v>
      </c>
      <c r="AF18" s="47" t="str">
        <f t="shared" si="5"/>
        <v>Khá</v>
      </c>
      <c r="AG18" s="47">
        <v>7</v>
      </c>
      <c r="AH18" s="47"/>
      <c r="AI18" s="47">
        <v>7</v>
      </c>
      <c r="AJ18" s="47"/>
      <c r="AK18" s="47"/>
      <c r="AL18" s="47"/>
      <c r="AM18" s="47">
        <v>7</v>
      </c>
      <c r="AN18" s="47"/>
      <c r="AO18" s="47">
        <v>9</v>
      </c>
      <c r="AP18" s="47"/>
      <c r="AQ18" s="22">
        <f t="shared" si="6"/>
        <v>67</v>
      </c>
      <c r="AR18" s="88">
        <f t="shared" si="7"/>
        <v>7.444444444444445</v>
      </c>
      <c r="AS18" s="40" t="str">
        <f t="shared" si="8"/>
        <v>Khá</v>
      </c>
      <c r="AT18" s="40">
        <f t="shared" si="9"/>
        <v>67</v>
      </c>
      <c r="AU18" s="88">
        <f t="shared" si="10"/>
        <v>7.444444444444445</v>
      </c>
      <c r="AV18" s="40" t="str">
        <f t="shared" si="11"/>
        <v>Khá</v>
      </c>
      <c r="AW18" s="22">
        <f t="shared" si="12"/>
        <v>239</v>
      </c>
      <c r="AX18" s="59">
        <f t="shared" si="13"/>
        <v>7.46875</v>
      </c>
      <c r="AY18" s="22" t="str">
        <f t="shared" si="14"/>
        <v>Khá</v>
      </c>
      <c r="AZ18" s="22">
        <f t="shared" si="15"/>
        <v>243</v>
      </c>
      <c r="BA18" s="59">
        <f t="shared" si="16"/>
        <v>7.59375</v>
      </c>
      <c r="BB18" s="22" t="str">
        <f t="shared" si="17"/>
        <v>Khá</v>
      </c>
      <c r="BC18" s="17"/>
      <c r="BD18" s="17"/>
      <c r="BE18" s="17"/>
      <c r="BF18" s="17"/>
    </row>
    <row r="19" spans="1:58" s="18" customFormat="1" ht="27" customHeight="1">
      <c r="A19" s="16">
        <v>10</v>
      </c>
      <c r="B19" s="53" t="s">
        <v>29</v>
      </c>
      <c r="C19" s="54" t="s">
        <v>60</v>
      </c>
      <c r="D19" s="29">
        <v>2</v>
      </c>
      <c r="E19" s="47">
        <v>9</v>
      </c>
      <c r="F19" s="47"/>
      <c r="G19" s="47">
        <v>7</v>
      </c>
      <c r="H19" s="47"/>
      <c r="I19" s="47">
        <v>7</v>
      </c>
      <c r="J19" s="47"/>
      <c r="K19" s="47">
        <v>4</v>
      </c>
      <c r="L19" s="47">
        <v>8</v>
      </c>
      <c r="M19" s="47">
        <v>6</v>
      </c>
      <c r="N19" s="47"/>
      <c r="O19" s="47">
        <v>8</v>
      </c>
      <c r="P19" s="47"/>
      <c r="Q19" s="47">
        <v>7</v>
      </c>
      <c r="R19" s="47"/>
      <c r="S19" s="47">
        <v>9</v>
      </c>
      <c r="T19" s="47"/>
      <c r="U19" s="47">
        <v>8</v>
      </c>
      <c r="V19" s="47"/>
      <c r="W19" s="47">
        <v>7</v>
      </c>
      <c r="X19" s="47"/>
      <c r="Y19" s="47">
        <v>9</v>
      </c>
      <c r="Z19" s="47"/>
      <c r="AA19" s="47">
        <f t="shared" si="0"/>
        <v>175</v>
      </c>
      <c r="AB19" s="48">
        <f t="shared" si="1"/>
        <v>7.608695652173913</v>
      </c>
      <c r="AC19" s="47" t="str">
        <f t="shared" si="2"/>
        <v>Khá</v>
      </c>
      <c r="AD19" s="47">
        <f t="shared" si="3"/>
        <v>179</v>
      </c>
      <c r="AE19" s="48">
        <f t="shared" si="4"/>
        <v>7.782608695652174</v>
      </c>
      <c r="AF19" s="47" t="str">
        <f t="shared" si="5"/>
        <v>Khá</v>
      </c>
      <c r="AG19" s="47">
        <v>7</v>
      </c>
      <c r="AH19" s="47"/>
      <c r="AI19" s="47"/>
      <c r="AJ19" s="47"/>
      <c r="AK19" s="47">
        <v>8</v>
      </c>
      <c r="AL19" s="47"/>
      <c r="AM19" s="47">
        <v>7</v>
      </c>
      <c r="AN19" s="47"/>
      <c r="AO19" s="47">
        <v>8</v>
      </c>
      <c r="AP19" s="47"/>
      <c r="AQ19" s="22">
        <f t="shared" si="6"/>
        <v>66</v>
      </c>
      <c r="AR19" s="88">
        <f t="shared" si="7"/>
        <v>7.333333333333333</v>
      </c>
      <c r="AS19" s="40" t="str">
        <f t="shared" si="8"/>
        <v>Khá</v>
      </c>
      <c r="AT19" s="40">
        <f t="shared" si="9"/>
        <v>66</v>
      </c>
      <c r="AU19" s="88">
        <f t="shared" si="10"/>
        <v>7.333333333333333</v>
      </c>
      <c r="AV19" s="40" t="str">
        <f t="shared" si="11"/>
        <v>Khá</v>
      </c>
      <c r="AW19" s="22">
        <f t="shared" si="12"/>
        <v>241</v>
      </c>
      <c r="AX19" s="59">
        <f t="shared" si="13"/>
        <v>7.53125</v>
      </c>
      <c r="AY19" s="22" t="str">
        <f t="shared" si="14"/>
        <v>Khá</v>
      </c>
      <c r="AZ19" s="22">
        <f t="shared" si="15"/>
        <v>245</v>
      </c>
      <c r="BA19" s="59">
        <f t="shared" si="16"/>
        <v>7.65625</v>
      </c>
      <c r="BB19" s="22" t="str">
        <f t="shared" si="17"/>
        <v>Khá</v>
      </c>
      <c r="BC19" s="17"/>
      <c r="BD19" s="17"/>
      <c r="BE19" s="17"/>
      <c r="BF19" s="17"/>
    </row>
    <row r="20" spans="1:58" s="18" customFormat="1" ht="27" customHeight="1">
      <c r="A20" s="16">
        <v>11</v>
      </c>
      <c r="B20" s="53" t="s">
        <v>25</v>
      </c>
      <c r="C20" s="54" t="s">
        <v>61</v>
      </c>
      <c r="D20" s="29">
        <v>2</v>
      </c>
      <c r="E20" s="47">
        <v>6</v>
      </c>
      <c r="F20" s="47"/>
      <c r="G20" s="50">
        <v>0</v>
      </c>
      <c r="H20" s="47">
        <v>6</v>
      </c>
      <c r="I20" s="47">
        <v>7</v>
      </c>
      <c r="J20" s="47"/>
      <c r="K20" s="47">
        <v>7</v>
      </c>
      <c r="L20" s="47"/>
      <c r="M20" s="47">
        <v>7</v>
      </c>
      <c r="N20" s="47"/>
      <c r="O20" s="47">
        <v>8</v>
      </c>
      <c r="P20" s="47"/>
      <c r="Q20" s="47">
        <v>7</v>
      </c>
      <c r="R20" s="47"/>
      <c r="S20" s="47">
        <v>6</v>
      </c>
      <c r="T20" s="47"/>
      <c r="U20" s="47">
        <v>7</v>
      </c>
      <c r="V20" s="47"/>
      <c r="W20" s="47">
        <v>7</v>
      </c>
      <c r="X20" s="47"/>
      <c r="Y20" s="47">
        <v>8</v>
      </c>
      <c r="Z20" s="47"/>
      <c r="AA20" s="47">
        <f t="shared" si="0"/>
        <v>155</v>
      </c>
      <c r="AB20" s="48">
        <f t="shared" si="1"/>
        <v>6.739130434782608</v>
      </c>
      <c r="AC20" s="47" t="str">
        <f t="shared" si="2"/>
        <v>TBK</v>
      </c>
      <c r="AD20" s="47">
        <f t="shared" si="3"/>
        <v>161</v>
      </c>
      <c r="AE20" s="48">
        <f t="shared" si="4"/>
        <v>7</v>
      </c>
      <c r="AF20" s="47" t="str">
        <f t="shared" si="5"/>
        <v>Khá</v>
      </c>
      <c r="AG20" s="47">
        <v>6</v>
      </c>
      <c r="AH20" s="47"/>
      <c r="AI20" s="47"/>
      <c r="AJ20" s="47"/>
      <c r="AK20" s="47">
        <v>8</v>
      </c>
      <c r="AL20" s="47"/>
      <c r="AM20" s="47">
        <v>6</v>
      </c>
      <c r="AN20" s="47"/>
      <c r="AO20" s="47">
        <v>7</v>
      </c>
      <c r="AP20" s="47"/>
      <c r="AQ20" s="22">
        <f t="shared" si="6"/>
        <v>58</v>
      </c>
      <c r="AR20" s="88">
        <f t="shared" si="7"/>
        <v>6.444444444444445</v>
      </c>
      <c r="AS20" s="40" t="str">
        <f t="shared" si="8"/>
        <v>TBK</v>
      </c>
      <c r="AT20" s="40">
        <f t="shared" si="9"/>
        <v>58</v>
      </c>
      <c r="AU20" s="88">
        <f t="shared" si="10"/>
        <v>6.444444444444445</v>
      </c>
      <c r="AV20" s="40" t="str">
        <f t="shared" si="11"/>
        <v>TBK</v>
      </c>
      <c r="AW20" s="22">
        <f t="shared" si="12"/>
        <v>213</v>
      </c>
      <c r="AX20" s="59">
        <f t="shared" si="13"/>
        <v>6.65625</v>
      </c>
      <c r="AY20" s="22" t="str">
        <f t="shared" si="14"/>
        <v>TBK</v>
      </c>
      <c r="AZ20" s="22">
        <f t="shared" si="15"/>
        <v>219</v>
      </c>
      <c r="BA20" s="59">
        <f t="shared" si="16"/>
        <v>6.84375</v>
      </c>
      <c r="BB20" s="22" t="str">
        <f t="shared" si="17"/>
        <v>TBK</v>
      </c>
      <c r="BC20" s="17"/>
      <c r="BD20" s="17"/>
      <c r="BE20" s="17"/>
      <c r="BF20" s="17"/>
    </row>
    <row r="21" spans="1:58" s="18" customFormat="1" ht="27" customHeight="1">
      <c r="A21" s="16">
        <v>12</v>
      </c>
      <c r="B21" s="53" t="s">
        <v>62</v>
      </c>
      <c r="C21" s="54" t="s">
        <v>63</v>
      </c>
      <c r="D21" s="29">
        <v>1</v>
      </c>
      <c r="E21" s="47">
        <v>3</v>
      </c>
      <c r="F21" s="47">
        <v>6</v>
      </c>
      <c r="G21" s="47">
        <v>5</v>
      </c>
      <c r="H21" s="47"/>
      <c r="I21" s="47">
        <v>8</v>
      </c>
      <c r="J21" s="47"/>
      <c r="K21" s="47">
        <v>5</v>
      </c>
      <c r="L21" s="47"/>
      <c r="M21" s="47">
        <v>6</v>
      </c>
      <c r="N21" s="47"/>
      <c r="O21" s="47">
        <v>9</v>
      </c>
      <c r="P21" s="47"/>
      <c r="Q21" s="47">
        <v>6</v>
      </c>
      <c r="R21" s="47"/>
      <c r="S21" s="47">
        <v>8</v>
      </c>
      <c r="T21" s="47"/>
      <c r="U21" s="47">
        <v>7</v>
      </c>
      <c r="V21" s="47"/>
      <c r="W21" s="47">
        <v>7</v>
      </c>
      <c r="X21" s="47"/>
      <c r="Y21" s="47">
        <v>8</v>
      </c>
      <c r="Z21" s="47"/>
      <c r="AA21" s="47">
        <f t="shared" si="0"/>
        <v>153</v>
      </c>
      <c r="AB21" s="48">
        <f t="shared" si="1"/>
        <v>6.6521739130434785</v>
      </c>
      <c r="AC21" s="47" t="str">
        <f t="shared" si="2"/>
        <v>TBK</v>
      </c>
      <c r="AD21" s="47">
        <f t="shared" si="3"/>
        <v>159</v>
      </c>
      <c r="AE21" s="48">
        <f t="shared" si="4"/>
        <v>6.913043478260869</v>
      </c>
      <c r="AF21" s="47" t="str">
        <f t="shared" si="5"/>
        <v>TBK</v>
      </c>
      <c r="AG21" s="47">
        <v>6</v>
      </c>
      <c r="AH21" s="47"/>
      <c r="AI21" s="47"/>
      <c r="AJ21" s="47"/>
      <c r="AK21" s="47">
        <v>5</v>
      </c>
      <c r="AL21" s="47"/>
      <c r="AM21" s="47">
        <v>8</v>
      </c>
      <c r="AN21" s="47"/>
      <c r="AO21" s="47">
        <v>8</v>
      </c>
      <c r="AP21" s="47"/>
      <c r="AQ21" s="22">
        <f t="shared" si="6"/>
        <v>65</v>
      </c>
      <c r="AR21" s="88">
        <f t="shared" si="7"/>
        <v>7.222222222222222</v>
      </c>
      <c r="AS21" s="40" t="str">
        <f t="shared" si="8"/>
        <v>Khá</v>
      </c>
      <c r="AT21" s="40">
        <f t="shared" si="9"/>
        <v>65</v>
      </c>
      <c r="AU21" s="88">
        <f t="shared" si="10"/>
        <v>7.222222222222222</v>
      </c>
      <c r="AV21" s="40" t="str">
        <f t="shared" si="11"/>
        <v>Khá</v>
      </c>
      <c r="AW21" s="22">
        <f t="shared" si="12"/>
        <v>218</v>
      </c>
      <c r="AX21" s="59">
        <f t="shared" si="13"/>
        <v>6.8125</v>
      </c>
      <c r="AY21" s="22" t="str">
        <f t="shared" si="14"/>
        <v>TBK</v>
      </c>
      <c r="AZ21" s="22">
        <f t="shared" si="15"/>
        <v>224</v>
      </c>
      <c r="BA21" s="59">
        <f t="shared" si="16"/>
        <v>7</v>
      </c>
      <c r="BB21" s="22" t="str">
        <f t="shared" si="17"/>
        <v>Khá</v>
      </c>
      <c r="BC21" s="17"/>
      <c r="BD21" s="17"/>
      <c r="BE21" s="17"/>
      <c r="BF21" s="17"/>
    </row>
    <row r="22" spans="1:58" s="18" customFormat="1" ht="27" customHeight="1">
      <c r="A22" s="16">
        <v>13</v>
      </c>
      <c r="B22" s="53" t="s">
        <v>64</v>
      </c>
      <c r="C22" s="54" t="s">
        <v>65</v>
      </c>
      <c r="D22" s="29">
        <v>1</v>
      </c>
      <c r="E22" s="47">
        <v>5</v>
      </c>
      <c r="F22" s="47"/>
      <c r="G22" s="47">
        <v>5</v>
      </c>
      <c r="H22" s="47"/>
      <c r="I22" s="47">
        <v>8</v>
      </c>
      <c r="J22" s="47"/>
      <c r="K22" s="47">
        <v>7</v>
      </c>
      <c r="L22" s="47"/>
      <c r="M22" s="47">
        <v>6</v>
      </c>
      <c r="N22" s="47"/>
      <c r="O22" s="47">
        <v>8</v>
      </c>
      <c r="P22" s="47"/>
      <c r="Q22" s="47">
        <v>6</v>
      </c>
      <c r="R22" s="47"/>
      <c r="S22" s="47">
        <v>9</v>
      </c>
      <c r="T22" s="47"/>
      <c r="U22" s="47">
        <v>6</v>
      </c>
      <c r="V22" s="47"/>
      <c r="W22" s="47">
        <v>8</v>
      </c>
      <c r="X22" s="47"/>
      <c r="Y22" s="47">
        <v>9</v>
      </c>
      <c r="Z22" s="47"/>
      <c r="AA22" s="47">
        <f t="shared" si="0"/>
        <v>162</v>
      </c>
      <c r="AB22" s="48">
        <f t="shared" si="1"/>
        <v>7.043478260869565</v>
      </c>
      <c r="AC22" s="47" t="str">
        <f t="shared" si="2"/>
        <v>Khá</v>
      </c>
      <c r="AD22" s="47">
        <f t="shared" si="3"/>
        <v>162</v>
      </c>
      <c r="AE22" s="48">
        <f t="shared" si="4"/>
        <v>7.043478260869565</v>
      </c>
      <c r="AF22" s="47" t="str">
        <f t="shared" si="5"/>
        <v>Khá</v>
      </c>
      <c r="AG22" s="47">
        <v>8</v>
      </c>
      <c r="AH22" s="47"/>
      <c r="AI22" s="47"/>
      <c r="AJ22" s="47"/>
      <c r="AK22" s="47">
        <v>8</v>
      </c>
      <c r="AL22" s="47"/>
      <c r="AM22" s="47">
        <v>6</v>
      </c>
      <c r="AN22" s="47"/>
      <c r="AO22" s="47">
        <v>8</v>
      </c>
      <c r="AP22" s="47"/>
      <c r="AQ22" s="22">
        <f t="shared" si="6"/>
        <v>64</v>
      </c>
      <c r="AR22" s="88">
        <f t="shared" si="7"/>
        <v>7.111111111111111</v>
      </c>
      <c r="AS22" s="40" t="str">
        <f t="shared" si="8"/>
        <v>Khá</v>
      </c>
      <c r="AT22" s="40">
        <f t="shared" si="9"/>
        <v>64</v>
      </c>
      <c r="AU22" s="88">
        <f t="shared" si="10"/>
        <v>7.111111111111111</v>
      </c>
      <c r="AV22" s="40" t="str">
        <f t="shared" si="11"/>
        <v>Khá</v>
      </c>
      <c r="AW22" s="22">
        <f t="shared" si="12"/>
        <v>226</v>
      </c>
      <c r="AX22" s="59">
        <f t="shared" si="13"/>
        <v>7.0625</v>
      </c>
      <c r="AY22" s="22" t="str">
        <f t="shared" si="14"/>
        <v>Khá</v>
      </c>
      <c r="AZ22" s="22">
        <f t="shared" si="15"/>
        <v>226</v>
      </c>
      <c r="BA22" s="59">
        <f t="shared" si="16"/>
        <v>7.0625</v>
      </c>
      <c r="BB22" s="22" t="str">
        <f t="shared" si="17"/>
        <v>Khá</v>
      </c>
      <c r="BC22" s="17"/>
      <c r="BD22" s="17"/>
      <c r="BE22" s="17"/>
      <c r="BF22" s="17"/>
    </row>
    <row r="23" spans="1:58" s="18" customFormat="1" ht="27" customHeight="1">
      <c r="A23" s="16">
        <v>14</v>
      </c>
      <c r="B23" s="53" t="s">
        <v>66</v>
      </c>
      <c r="C23" s="54" t="s">
        <v>67</v>
      </c>
      <c r="D23" s="29">
        <v>4</v>
      </c>
      <c r="E23" s="47">
        <v>4</v>
      </c>
      <c r="F23" s="47">
        <v>8</v>
      </c>
      <c r="G23" s="47">
        <v>4</v>
      </c>
      <c r="H23" s="47">
        <v>5</v>
      </c>
      <c r="I23" s="47">
        <v>6</v>
      </c>
      <c r="J23" s="47"/>
      <c r="K23" s="47">
        <v>5</v>
      </c>
      <c r="L23" s="47"/>
      <c r="M23" s="47">
        <v>6</v>
      </c>
      <c r="N23" s="47"/>
      <c r="O23" s="47">
        <v>9</v>
      </c>
      <c r="P23" s="47"/>
      <c r="Q23" s="47">
        <v>7</v>
      </c>
      <c r="R23" s="47"/>
      <c r="S23" s="47">
        <v>9</v>
      </c>
      <c r="T23" s="47"/>
      <c r="U23" s="47">
        <v>8</v>
      </c>
      <c r="V23" s="47"/>
      <c r="W23" s="47">
        <v>7</v>
      </c>
      <c r="X23" s="47"/>
      <c r="Y23" s="47">
        <v>7</v>
      </c>
      <c r="Z23" s="47"/>
      <c r="AA23" s="47">
        <f t="shared" si="0"/>
        <v>154</v>
      </c>
      <c r="AB23" s="48">
        <f t="shared" si="1"/>
        <v>6.695652173913044</v>
      </c>
      <c r="AC23" s="47" t="str">
        <f t="shared" si="2"/>
        <v>TBK</v>
      </c>
      <c r="AD23" s="47">
        <f t="shared" si="3"/>
        <v>163</v>
      </c>
      <c r="AE23" s="48">
        <f t="shared" si="4"/>
        <v>7.086956521739131</v>
      </c>
      <c r="AF23" s="47" t="str">
        <f t="shared" si="5"/>
        <v>Khá</v>
      </c>
      <c r="AG23" s="47">
        <v>7</v>
      </c>
      <c r="AH23" s="47"/>
      <c r="AI23" s="47"/>
      <c r="AJ23" s="47"/>
      <c r="AK23" s="47">
        <v>7</v>
      </c>
      <c r="AL23" s="47"/>
      <c r="AM23" s="47">
        <v>6</v>
      </c>
      <c r="AN23" s="47"/>
      <c r="AO23" s="47">
        <v>8</v>
      </c>
      <c r="AP23" s="47"/>
      <c r="AQ23" s="22">
        <f t="shared" si="6"/>
        <v>61</v>
      </c>
      <c r="AR23" s="88">
        <f t="shared" si="7"/>
        <v>6.777777777777778</v>
      </c>
      <c r="AS23" s="40" t="str">
        <f t="shared" si="8"/>
        <v>TBK</v>
      </c>
      <c r="AT23" s="40">
        <f t="shared" si="9"/>
        <v>61</v>
      </c>
      <c r="AU23" s="88">
        <f t="shared" si="10"/>
        <v>6.777777777777778</v>
      </c>
      <c r="AV23" s="40" t="str">
        <f t="shared" si="11"/>
        <v>TBK</v>
      </c>
      <c r="AW23" s="22">
        <f t="shared" si="12"/>
        <v>215</v>
      </c>
      <c r="AX23" s="59">
        <f t="shared" si="13"/>
        <v>6.71875</v>
      </c>
      <c r="AY23" s="22" t="str">
        <f t="shared" si="14"/>
        <v>TBK</v>
      </c>
      <c r="AZ23" s="22">
        <f t="shared" si="15"/>
        <v>224</v>
      </c>
      <c r="BA23" s="59">
        <f t="shared" si="16"/>
        <v>7</v>
      </c>
      <c r="BB23" s="22" t="str">
        <f t="shared" si="17"/>
        <v>Khá</v>
      </c>
      <c r="BC23" s="17"/>
      <c r="BD23" s="17"/>
      <c r="BE23" s="17"/>
      <c r="BF23" s="17"/>
    </row>
    <row r="24" spans="1:58" s="18" customFormat="1" ht="27" customHeight="1">
      <c r="A24" s="16">
        <v>15</v>
      </c>
      <c r="B24" s="53" t="s">
        <v>68</v>
      </c>
      <c r="C24" s="54" t="s">
        <v>1</v>
      </c>
      <c r="D24" s="29">
        <v>2</v>
      </c>
      <c r="E24" s="47">
        <v>7</v>
      </c>
      <c r="F24" s="47"/>
      <c r="G24" s="47">
        <v>7</v>
      </c>
      <c r="H24" s="47"/>
      <c r="I24" s="47">
        <v>8</v>
      </c>
      <c r="J24" s="47"/>
      <c r="K24" s="47">
        <v>6</v>
      </c>
      <c r="L24" s="47"/>
      <c r="M24" s="47">
        <v>6</v>
      </c>
      <c r="N24" s="47"/>
      <c r="O24" s="47">
        <v>8</v>
      </c>
      <c r="P24" s="47"/>
      <c r="Q24" s="47">
        <v>7</v>
      </c>
      <c r="R24" s="47"/>
      <c r="S24" s="47">
        <v>8</v>
      </c>
      <c r="T24" s="47"/>
      <c r="U24" s="47">
        <v>8</v>
      </c>
      <c r="V24" s="47"/>
      <c r="W24" s="47">
        <v>7</v>
      </c>
      <c r="X24" s="47"/>
      <c r="Y24" s="47">
        <v>9</v>
      </c>
      <c r="Z24" s="47"/>
      <c r="AA24" s="47">
        <f t="shared" si="0"/>
        <v>173</v>
      </c>
      <c r="AB24" s="48">
        <f t="shared" si="1"/>
        <v>7.521739130434782</v>
      </c>
      <c r="AC24" s="47" t="str">
        <f t="shared" si="2"/>
        <v>Khá</v>
      </c>
      <c r="AD24" s="47">
        <f t="shared" si="3"/>
        <v>173</v>
      </c>
      <c r="AE24" s="48">
        <f t="shared" si="4"/>
        <v>7.521739130434782</v>
      </c>
      <c r="AF24" s="47" t="str">
        <f t="shared" si="5"/>
        <v>Khá</v>
      </c>
      <c r="AG24" s="47">
        <v>7</v>
      </c>
      <c r="AH24" s="47"/>
      <c r="AI24" s="47"/>
      <c r="AJ24" s="47"/>
      <c r="AK24" s="47">
        <v>9</v>
      </c>
      <c r="AL24" s="47"/>
      <c r="AM24" s="47">
        <v>7</v>
      </c>
      <c r="AN24" s="47"/>
      <c r="AO24" s="47">
        <v>8</v>
      </c>
      <c r="AP24" s="47"/>
      <c r="AQ24" s="22">
        <f t="shared" si="6"/>
        <v>67</v>
      </c>
      <c r="AR24" s="88">
        <f t="shared" si="7"/>
        <v>7.444444444444445</v>
      </c>
      <c r="AS24" s="40" t="str">
        <f t="shared" si="8"/>
        <v>Khá</v>
      </c>
      <c r="AT24" s="40">
        <f t="shared" si="9"/>
        <v>67</v>
      </c>
      <c r="AU24" s="88">
        <f t="shared" si="10"/>
        <v>7.444444444444445</v>
      </c>
      <c r="AV24" s="40" t="str">
        <f t="shared" si="11"/>
        <v>Khá</v>
      </c>
      <c r="AW24" s="22">
        <f t="shared" si="12"/>
        <v>240</v>
      </c>
      <c r="AX24" s="59">
        <f t="shared" si="13"/>
        <v>7.5</v>
      </c>
      <c r="AY24" s="22" t="str">
        <f t="shared" si="14"/>
        <v>Khá</v>
      </c>
      <c r="AZ24" s="22">
        <f t="shared" si="15"/>
        <v>240</v>
      </c>
      <c r="BA24" s="59">
        <f t="shared" si="16"/>
        <v>7.5</v>
      </c>
      <c r="BB24" s="22" t="str">
        <f t="shared" si="17"/>
        <v>Khá</v>
      </c>
      <c r="BC24" s="17"/>
      <c r="BD24" s="17"/>
      <c r="BE24" s="17"/>
      <c r="BF24" s="17"/>
    </row>
    <row r="25" spans="1:58" s="18" customFormat="1" ht="27" customHeight="1">
      <c r="A25" s="16">
        <v>16</v>
      </c>
      <c r="B25" s="53" t="s">
        <v>54</v>
      </c>
      <c r="C25" s="54" t="s">
        <v>69</v>
      </c>
      <c r="D25" s="29">
        <v>3</v>
      </c>
      <c r="E25" s="47">
        <v>3</v>
      </c>
      <c r="F25" s="47">
        <v>6</v>
      </c>
      <c r="G25" s="47">
        <v>2</v>
      </c>
      <c r="H25" s="47">
        <v>6</v>
      </c>
      <c r="I25" s="47">
        <v>8</v>
      </c>
      <c r="J25" s="47"/>
      <c r="K25" s="47">
        <v>5</v>
      </c>
      <c r="L25" s="47"/>
      <c r="M25" s="47">
        <v>8</v>
      </c>
      <c r="N25" s="47"/>
      <c r="O25" s="47">
        <v>9</v>
      </c>
      <c r="P25" s="47"/>
      <c r="Q25" s="47">
        <v>7</v>
      </c>
      <c r="R25" s="47"/>
      <c r="S25" s="47">
        <v>9</v>
      </c>
      <c r="T25" s="47"/>
      <c r="U25" s="47">
        <v>9</v>
      </c>
      <c r="V25" s="47"/>
      <c r="W25" s="47">
        <v>7</v>
      </c>
      <c r="X25" s="47"/>
      <c r="Y25" s="47">
        <v>7</v>
      </c>
      <c r="Z25" s="47"/>
      <c r="AA25" s="47">
        <f t="shared" si="0"/>
        <v>163</v>
      </c>
      <c r="AB25" s="48">
        <f t="shared" si="1"/>
        <v>7.086956521739131</v>
      </c>
      <c r="AC25" s="47" t="str">
        <f t="shared" si="2"/>
        <v>Khá</v>
      </c>
      <c r="AD25" s="47">
        <f t="shared" si="3"/>
        <v>173</v>
      </c>
      <c r="AE25" s="48">
        <f t="shared" si="4"/>
        <v>7.521739130434782</v>
      </c>
      <c r="AF25" s="47" t="str">
        <f t="shared" si="5"/>
        <v>Khá</v>
      </c>
      <c r="AG25" s="47">
        <v>7</v>
      </c>
      <c r="AH25" s="47"/>
      <c r="AI25" s="47"/>
      <c r="AJ25" s="47"/>
      <c r="AK25" s="47">
        <v>8</v>
      </c>
      <c r="AL25" s="47"/>
      <c r="AM25" s="47">
        <v>7</v>
      </c>
      <c r="AN25" s="47"/>
      <c r="AO25" s="47">
        <v>9</v>
      </c>
      <c r="AP25" s="47"/>
      <c r="AQ25" s="22">
        <f t="shared" si="6"/>
        <v>68</v>
      </c>
      <c r="AR25" s="88">
        <f t="shared" si="7"/>
        <v>7.555555555555555</v>
      </c>
      <c r="AS25" s="40" t="str">
        <f t="shared" si="8"/>
        <v>Khá</v>
      </c>
      <c r="AT25" s="40">
        <f t="shared" si="9"/>
        <v>68</v>
      </c>
      <c r="AU25" s="88">
        <f t="shared" si="10"/>
        <v>7.555555555555555</v>
      </c>
      <c r="AV25" s="40" t="str">
        <f t="shared" si="11"/>
        <v>Khá</v>
      </c>
      <c r="AW25" s="22">
        <f t="shared" si="12"/>
        <v>231</v>
      </c>
      <c r="AX25" s="59">
        <f t="shared" si="13"/>
        <v>7.21875</v>
      </c>
      <c r="AY25" s="22" t="str">
        <f t="shared" si="14"/>
        <v>Khá</v>
      </c>
      <c r="AZ25" s="22">
        <f t="shared" si="15"/>
        <v>241</v>
      </c>
      <c r="BA25" s="59">
        <f t="shared" si="16"/>
        <v>7.53125</v>
      </c>
      <c r="BB25" s="22" t="str">
        <f t="shared" si="17"/>
        <v>Khá</v>
      </c>
      <c r="BC25" s="17"/>
      <c r="BD25" s="17"/>
      <c r="BE25" s="17"/>
      <c r="BF25" s="17"/>
    </row>
    <row r="26" spans="1:58" s="18" customFormat="1" ht="27" customHeight="1">
      <c r="A26" s="16">
        <v>17</v>
      </c>
      <c r="B26" s="53" t="s">
        <v>70</v>
      </c>
      <c r="C26" s="54" t="s">
        <v>71</v>
      </c>
      <c r="D26" s="29">
        <v>3</v>
      </c>
      <c r="E26" s="47">
        <v>5</v>
      </c>
      <c r="F26" s="47"/>
      <c r="G26" s="47">
        <v>7</v>
      </c>
      <c r="H26" s="47"/>
      <c r="I26" s="47">
        <v>8</v>
      </c>
      <c r="J26" s="47"/>
      <c r="K26" s="47">
        <v>6</v>
      </c>
      <c r="L26" s="47"/>
      <c r="M26" s="47">
        <v>7</v>
      </c>
      <c r="N26" s="47"/>
      <c r="O26" s="47">
        <v>9</v>
      </c>
      <c r="P26" s="47"/>
      <c r="Q26" s="47">
        <v>7</v>
      </c>
      <c r="R26" s="47"/>
      <c r="S26" s="47">
        <v>9</v>
      </c>
      <c r="T26" s="47"/>
      <c r="U26" s="47">
        <v>9</v>
      </c>
      <c r="V26" s="47"/>
      <c r="W26" s="47">
        <v>8</v>
      </c>
      <c r="X26" s="47"/>
      <c r="Y26" s="47">
        <v>9</v>
      </c>
      <c r="Z26" s="47"/>
      <c r="AA26" s="47">
        <f t="shared" si="0"/>
        <v>179</v>
      </c>
      <c r="AB26" s="48">
        <f t="shared" si="1"/>
        <v>7.782608695652174</v>
      </c>
      <c r="AC26" s="47" t="str">
        <f t="shared" si="2"/>
        <v>Khá</v>
      </c>
      <c r="AD26" s="47">
        <f t="shared" si="3"/>
        <v>179</v>
      </c>
      <c r="AE26" s="48">
        <f t="shared" si="4"/>
        <v>7.782608695652174</v>
      </c>
      <c r="AF26" s="47" t="str">
        <f t="shared" si="5"/>
        <v>Khá</v>
      </c>
      <c r="AG26" s="47">
        <v>7</v>
      </c>
      <c r="AH26" s="47"/>
      <c r="AI26" s="47">
        <v>7</v>
      </c>
      <c r="AJ26" s="47"/>
      <c r="AK26" s="47"/>
      <c r="AL26" s="47"/>
      <c r="AM26" s="47">
        <v>8</v>
      </c>
      <c r="AN26" s="47"/>
      <c r="AO26" s="47">
        <v>8</v>
      </c>
      <c r="AP26" s="47"/>
      <c r="AQ26" s="22">
        <f t="shared" si="6"/>
        <v>69</v>
      </c>
      <c r="AR26" s="88">
        <f t="shared" si="7"/>
        <v>7.666666666666667</v>
      </c>
      <c r="AS26" s="40" t="str">
        <f t="shared" si="8"/>
        <v>Khá</v>
      </c>
      <c r="AT26" s="40">
        <f t="shared" si="9"/>
        <v>69</v>
      </c>
      <c r="AU26" s="88">
        <f t="shared" si="10"/>
        <v>7.666666666666667</v>
      </c>
      <c r="AV26" s="40" t="str">
        <f t="shared" si="11"/>
        <v>Khá</v>
      </c>
      <c r="AW26" s="22">
        <f t="shared" si="12"/>
        <v>248</v>
      </c>
      <c r="AX26" s="59">
        <f t="shared" si="13"/>
        <v>7.75</v>
      </c>
      <c r="AY26" s="22" t="str">
        <f t="shared" si="14"/>
        <v>Khá</v>
      </c>
      <c r="AZ26" s="22">
        <f t="shared" si="15"/>
        <v>248</v>
      </c>
      <c r="BA26" s="59">
        <f t="shared" si="16"/>
        <v>7.75</v>
      </c>
      <c r="BB26" s="22" t="str">
        <f t="shared" si="17"/>
        <v>Khá</v>
      </c>
      <c r="BC26" s="17"/>
      <c r="BD26" s="17"/>
      <c r="BE26" s="17"/>
      <c r="BF26" s="17"/>
    </row>
    <row r="27" spans="1:58" s="18" customFormat="1" ht="27" customHeight="1">
      <c r="A27" s="16">
        <v>18</v>
      </c>
      <c r="B27" s="53" t="s">
        <v>72</v>
      </c>
      <c r="C27" s="54" t="s">
        <v>73</v>
      </c>
      <c r="D27" s="29">
        <v>1</v>
      </c>
      <c r="E27" s="47">
        <v>2</v>
      </c>
      <c r="F27" s="47">
        <v>6</v>
      </c>
      <c r="G27" s="47">
        <v>9</v>
      </c>
      <c r="H27" s="47"/>
      <c r="I27" s="47">
        <v>7</v>
      </c>
      <c r="J27" s="47"/>
      <c r="K27" s="47">
        <v>7</v>
      </c>
      <c r="L27" s="47"/>
      <c r="M27" s="47">
        <v>7</v>
      </c>
      <c r="N27" s="47"/>
      <c r="O27" s="47">
        <v>8</v>
      </c>
      <c r="P27" s="47"/>
      <c r="Q27" s="47">
        <v>8</v>
      </c>
      <c r="R27" s="47"/>
      <c r="S27" s="47">
        <v>8</v>
      </c>
      <c r="T27" s="47"/>
      <c r="U27" s="47">
        <v>6</v>
      </c>
      <c r="V27" s="47"/>
      <c r="W27" s="47">
        <v>6</v>
      </c>
      <c r="X27" s="47"/>
      <c r="Y27" s="47">
        <v>9</v>
      </c>
      <c r="Z27" s="47"/>
      <c r="AA27" s="47">
        <f t="shared" si="0"/>
        <v>163</v>
      </c>
      <c r="AB27" s="48">
        <f t="shared" si="1"/>
        <v>7.086956521739131</v>
      </c>
      <c r="AC27" s="47" t="str">
        <f t="shared" si="2"/>
        <v>Khá</v>
      </c>
      <c r="AD27" s="47">
        <f t="shared" si="3"/>
        <v>171</v>
      </c>
      <c r="AE27" s="48">
        <f t="shared" si="4"/>
        <v>7.434782608695652</v>
      </c>
      <c r="AF27" s="47" t="str">
        <f t="shared" si="5"/>
        <v>Khá</v>
      </c>
      <c r="AG27" s="47">
        <v>8</v>
      </c>
      <c r="AH27" s="47"/>
      <c r="AI27" s="47"/>
      <c r="AJ27" s="47"/>
      <c r="AK27" s="47">
        <v>7</v>
      </c>
      <c r="AL27" s="47"/>
      <c r="AM27" s="47">
        <v>6</v>
      </c>
      <c r="AN27" s="47"/>
      <c r="AO27" s="47">
        <v>6</v>
      </c>
      <c r="AP27" s="47"/>
      <c r="AQ27" s="22">
        <f t="shared" si="6"/>
        <v>59</v>
      </c>
      <c r="AR27" s="88">
        <f t="shared" si="7"/>
        <v>6.555555555555555</v>
      </c>
      <c r="AS27" s="40" t="str">
        <f t="shared" si="8"/>
        <v>TBK</v>
      </c>
      <c r="AT27" s="40">
        <f t="shared" si="9"/>
        <v>59</v>
      </c>
      <c r="AU27" s="88">
        <f t="shared" si="10"/>
        <v>6.555555555555555</v>
      </c>
      <c r="AV27" s="40" t="str">
        <f t="shared" si="11"/>
        <v>TBK</v>
      </c>
      <c r="AW27" s="22">
        <f t="shared" si="12"/>
        <v>222</v>
      </c>
      <c r="AX27" s="59">
        <f t="shared" si="13"/>
        <v>6.9375</v>
      </c>
      <c r="AY27" s="22" t="str">
        <f t="shared" si="14"/>
        <v>TBK</v>
      </c>
      <c r="AZ27" s="22">
        <f t="shared" si="15"/>
        <v>230</v>
      </c>
      <c r="BA27" s="59">
        <f t="shared" si="16"/>
        <v>7.1875</v>
      </c>
      <c r="BB27" s="22" t="str">
        <f t="shared" si="17"/>
        <v>Khá</v>
      </c>
      <c r="BC27" s="17"/>
      <c r="BD27" s="17"/>
      <c r="BE27" s="17"/>
      <c r="BF27" s="17"/>
    </row>
    <row r="28" spans="1:58" s="18" customFormat="1" ht="27" customHeight="1">
      <c r="A28" s="16">
        <v>19</v>
      </c>
      <c r="B28" s="53" t="s">
        <v>74</v>
      </c>
      <c r="C28" s="54" t="s">
        <v>27</v>
      </c>
      <c r="D28" s="29">
        <v>2</v>
      </c>
      <c r="E28" s="47">
        <v>5</v>
      </c>
      <c r="F28" s="47"/>
      <c r="G28" s="47">
        <v>4</v>
      </c>
      <c r="H28" s="47">
        <v>6</v>
      </c>
      <c r="I28" s="47">
        <v>8</v>
      </c>
      <c r="J28" s="47"/>
      <c r="K28" s="47">
        <v>6</v>
      </c>
      <c r="L28" s="47"/>
      <c r="M28" s="47">
        <v>7</v>
      </c>
      <c r="N28" s="47"/>
      <c r="O28" s="47">
        <v>9</v>
      </c>
      <c r="P28" s="47"/>
      <c r="Q28" s="47">
        <v>7</v>
      </c>
      <c r="R28" s="47"/>
      <c r="S28" s="47">
        <v>9</v>
      </c>
      <c r="T28" s="47"/>
      <c r="U28" s="47">
        <v>6</v>
      </c>
      <c r="V28" s="47"/>
      <c r="W28" s="47">
        <v>8</v>
      </c>
      <c r="X28" s="47"/>
      <c r="Y28" s="47">
        <v>9</v>
      </c>
      <c r="Z28" s="47"/>
      <c r="AA28" s="47">
        <f t="shared" si="0"/>
        <v>167</v>
      </c>
      <c r="AB28" s="48">
        <f t="shared" si="1"/>
        <v>7.260869565217392</v>
      </c>
      <c r="AC28" s="47" t="str">
        <f t="shared" si="2"/>
        <v>Khá</v>
      </c>
      <c r="AD28" s="47">
        <f t="shared" si="3"/>
        <v>169</v>
      </c>
      <c r="AE28" s="48">
        <f t="shared" si="4"/>
        <v>7.3478260869565215</v>
      </c>
      <c r="AF28" s="47" t="str">
        <f t="shared" si="5"/>
        <v>Khá</v>
      </c>
      <c r="AG28" s="47">
        <v>7</v>
      </c>
      <c r="AH28" s="47"/>
      <c r="AI28" s="47"/>
      <c r="AJ28" s="47"/>
      <c r="AK28" s="47">
        <v>8</v>
      </c>
      <c r="AL28" s="47"/>
      <c r="AM28" s="47">
        <v>8</v>
      </c>
      <c r="AN28" s="47"/>
      <c r="AO28" s="47">
        <v>7</v>
      </c>
      <c r="AP28" s="47"/>
      <c r="AQ28" s="22">
        <f t="shared" si="6"/>
        <v>68</v>
      </c>
      <c r="AR28" s="88">
        <f t="shared" si="7"/>
        <v>7.555555555555555</v>
      </c>
      <c r="AS28" s="40" t="str">
        <f t="shared" si="8"/>
        <v>Khá</v>
      </c>
      <c r="AT28" s="40">
        <f t="shared" si="9"/>
        <v>68</v>
      </c>
      <c r="AU28" s="88">
        <f t="shared" si="10"/>
        <v>7.555555555555555</v>
      </c>
      <c r="AV28" s="40" t="str">
        <f t="shared" si="11"/>
        <v>Khá</v>
      </c>
      <c r="AW28" s="22">
        <f t="shared" si="12"/>
        <v>235</v>
      </c>
      <c r="AX28" s="59">
        <f t="shared" si="13"/>
        <v>7.34375</v>
      </c>
      <c r="AY28" s="22" t="str">
        <f t="shared" si="14"/>
        <v>Khá</v>
      </c>
      <c r="AZ28" s="22">
        <f t="shared" si="15"/>
        <v>237</v>
      </c>
      <c r="BA28" s="59">
        <f t="shared" si="16"/>
        <v>7.40625</v>
      </c>
      <c r="BB28" s="22" t="str">
        <f t="shared" si="17"/>
        <v>Khá</v>
      </c>
      <c r="BC28" s="17"/>
      <c r="BD28" s="17"/>
      <c r="BE28" s="17"/>
      <c r="BF28" s="17"/>
    </row>
    <row r="29" spans="1:58" s="18" customFormat="1" ht="27" customHeight="1">
      <c r="A29" s="16">
        <v>20</v>
      </c>
      <c r="B29" s="53" t="s">
        <v>75</v>
      </c>
      <c r="C29" s="54" t="s">
        <v>26</v>
      </c>
      <c r="D29" s="29">
        <v>4</v>
      </c>
      <c r="E29" s="47">
        <v>7</v>
      </c>
      <c r="F29" s="47"/>
      <c r="G29" s="47">
        <v>9</v>
      </c>
      <c r="H29" s="47"/>
      <c r="I29" s="47">
        <v>7</v>
      </c>
      <c r="J29" s="47"/>
      <c r="K29" s="47">
        <v>9</v>
      </c>
      <c r="L29" s="47"/>
      <c r="M29" s="47">
        <v>6</v>
      </c>
      <c r="N29" s="47"/>
      <c r="O29" s="47">
        <v>9</v>
      </c>
      <c r="P29" s="47"/>
      <c r="Q29" s="47">
        <v>8</v>
      </c>
      <c r="R29" s="47"/>
      <c r="S29" s="47">
        <v>7</v>
      </c>
      <c r="T29" s="47"/>
      <c r="U29" s="47">
        <v>7</v>
      </c>
      <c r="V29" s="47"/>
      <c r="W29" s="47">
        <v>5</v>
      </c>
      <c r="X29" s="47"/>
      <c r="Y29" s="47">
        <v>8</v>
      </c>
      <c r="Z29" s="47"/>
      <c r="AA29" s="47">
        <f t="shared" si="0"/>
        <v>169</v>
      </c>
      <c r="AB29" s="48">
        <f t="shared" si="1"/>
        <v>7.3478260869565215</v>
      </c>
      <c r="AC29" s="47" t="str">
        <f t="shared" si="2"/>
        <v>Khá</v>
      </c>
      <c r="AD29" s="47">
        <f t="shared" si="3"/>
        <v>169</v>
      </c>
      <c r="AE29" s="48">
        <f t="shared" si="4"/>
        <v>7.3478260869565215</v>
      </c>
      <c r="AF29" s="47" t="str">
        <f t="shared" si="5"/>
        <v>Khá</v>
      </c>
      <c r="AG29" s="47">
        <v>7</v>
      </c>
      <c r="AH29" s="47"/>
      <c r="AI29" s="47">
        <v>7</v>
      </c>
      <c r="AJ29" s="47"/>
      <c r="AK29" s="47"/>
      <c r="AL29" s="47"/>
      <c r="AM29" s="47">
        <v>7</v>
      </c>
      <c r="AN29" s="47"/>
      <c r="AO29" s="47">
        <v>10</v>
      </c>
      <c r="AP29" s="47"/>
      <c r="AQ29" s="22">
        <f t="shared" si="6"/>
        <v>69</v>
      </c>
      <c r="AR29" s="88">
        <f t="shared" si="7"/>
        <v>7.666666666666667</v>
      </c>
      <c r="AS29" s="40" t="str">
        <f t="shared" si="8"/>
        <v>Khá</v>
      </c>
      <c r="AT29" s="40">
        <f t="shared" si="9"/>
        <v>69</v>
      </c>
      <c r="AU29" s="88">
        <f t="shared" si="10"/>
        <v>7.666666666666667</v>
      </c>
      <c r="AV29" s="40" t="str">
        <f t="shared" si="11"/>
        <v>Khá</v>
      </c>
      <c r="AW29" s="22">
        <f t="shared" si="12"/>
        <v>238</v>
      </c>
      <c r="AX29" s="59">
        <f t="shared" si="13"/>
        <v>7.4375</v>
      </c>
      <c r="AY29" s="22" t="str">
        <f t="shared" si="14"/>
        <v>Khá</v>
      </c>
      <c r="AZ29" s="22">
        <f t="shared" si="15"/>
        <v>238</v>
      </c>
      <c r="BA29" s="59">
        <f t="shared" si="16"/>
        <v>7.4375</v>
      </c>
      <c r="BB29" s="22" t="str">
        <f t="shared" si="17"/>
        <v>Khá</v>
      </c>
      <c r="BC29" s="17"/>
      <c r="BD29" s="17"/>
      <c r="BE29" s="17"/>
      <c r="BF29" s="17"/>
    </row>
    <row r="30" spans="1:58" s="18" customFormat="1" ht="27" customHeight="1">
      <c r="A30" s="16">
        <v>21</v>
      </c>
      <c r="B30" s="53" t="s">
        <v>76</v>
      </c>
      <c r="C30" s="54" t="s">
        <v>18</v>
      </c>
      <c r="D30" s="29">
        <v>1</v>
      </c>
      <c r="E30" s="47">
        <v>7</v>
      </c>
      <c r="F30" s="47"/>
      <c r="G30" s="47">
        <v>7</v>
      </c>
      <c r="H30" s="47"/>
      <c r="I30" s="47">
        <v>7</v>
      </c>
      <c r="J30" s="47"/>
      <c r="K30" s="47">
        <v>7</v>
      </c>
      <c r="L30" s="47"/>
      <c r="M30" s="47">
        <v>7</v>
      </c>
      <c r="N30" s="47"/>
      <c r="O30" s="47">
        <v>9</v>
      </c>
      <c r="P30" s="47"/>
      <c r="Q30" s="47">
        <v>6</v>
      </c>
      <c r="R30" s="47"/>
      <c r="S30" s="47">
        <v>4</v>
      </c>
      <c r="T30" s="47">
        <v>7</v>
      </c>
      <c r="U30" s="47">
        <v>6</v>
      </c>
      <c r="V30" s="47"/>
      <c r="W30" s="47">
        <v>8</v>
      </c>
      <c r="X30" s="47"/>
      <c r="Y30" s="47">
        <v>9</v>
      </c>
      <c r="Z30" s="47"/>
      <c r="AA30" s="47">
        <f t="shared" si="0"/>
        <v>160</v>
      </c>
      <c r="AB30" s="48">
        <f t="shared" si="1"/>
        <v>6.956521739130435</v>
      </c>
      <c r="AC30" s="47" t="str">
        <f t="shared" si="2"/>
        <v>TBK</v>
      </c>
      <c r="AD30" s="47">
        <f t="shared" si="3"/>
        <v>166</v>
      </c>
      <c r="AE30" s="48">
        <f t="shared" si="4"/>
        <v>7.217391304347826</v>
      </c>
      <c r="AF30" s="47" t="str">
        <f t="shared" si="5"/>
        <v>Khá</v>
      </c>
      <c r="AG30" s="47">
        <v>8</v>
      </c>
      <c r="AH30" s="47"/>
      <c r="AI30" s="47"/>
      <c r="AJ30" s="47"/>
      <c r="AK30" s="47">
        <v>8</v>
      </c>
      <c r="AL30" s="47"/>
      <c r="AM30" s="47">
        <v>8</v>
      </c>
      <c r="AN30" s="47"/>
      <c r="AO30" s="47">
        <v>7</v>
      </c>
      <c r="AP30" s="47"/>
      <c r="AQ30" s="22">
        <f t="shared" si="6"/>
        <v>70</v>
      </c>
      <c r="AR30" s="88">
        <f t="shared" si="7"/>
        <v>7.777777777777778</v>
      </c>
      <c r="AS30" s="40" t="str">
        <f t="shared" si="8"/>
        <v>Khá</v>
      </c>
      <c r="AT30" s="40">
        <f t="shared" si="9"/>
        <v>70</v>
      </c>
      <c r="AU30" s="88">
        <f t="shared" si="10"/>
        <v>7.777777777777778</v>
      </c>
      <c r="AV30" s="40" t="str">
        <f t="shared" si="11"/>
        <v>Khá</v>
      </c>
      <c r="AW30" s="22">
        <f t="shared" si="12"/>
        <v>230</v>
      </c>
      <c r="AX30" s="59">
        <f t="shared" si="13"/>
        <v>7.1875</v>
      </c>
      <c r="AY30" s="22" t="str">
        <f t="shared" si="14"/>
        <v>Khá</v>
      </c>
      <c r="AZ30" s="22">
        <f t="shared" si="15"/>
        <v>236</v>
      </c>
      <c r="BA30" s="59">
        <f t="shared" si="16"/>
        <v>7.375</v>
      </c>
      <c r="BB30" s="22" t="str">
        <f t="shared" si="17"/>
        <v>Khá</v>
      </c>
      <c r="BC30" s="17"/>
      <c r="BD30" s="17"/>
      <c r="BE30" s="17"/>
      <c r="BF30" s="17"/>
    </row>
    <row r="31" spans="1:58" s="18" customFormat="1" ht="27" customHeight="1">
      <c r="A31" s="16">
        <v>22</v>
      </c>
      <c r="B31" s="53" t="s">
        <v>77</v>
      </c>
      <c r="C31" s="54" t="s">
        <v>28</v>
      </c>
      <c r="D31" s="29">
        <v>4</v>
      </c>
      <c r="E31" s="47">
        <v>3</v>
      </c>
      <c r="F31" s="47">
        <v>5</v>
      </c>
      <c r="G31" s="47">
        <v>8</v>
      </c>
      <c r="H31" s="47"/>
      <c r="I31" s="47">
        <v>7</v>
      </c>
      <c r="J31" s="47"/>
      <c r="K31" s="47">
        <v>5</v>
      </c>
      <c r="L31" s="47"/>
      <c r="M31" s="47">
        <v>6</v>
      </c>
      <c r="N31" s="47"/>
      <c r="O31" s="47">
        <v>4</v>
      </c>
      <c r="P31" s="47">
        <v>8</v>
      </c>
      <c r="Q31" s="47">
        <v>6</v>
      </c>
      <c r="R31" s="47"/>
      <c r="S31" s="47">
        <v>5</v>
      </c>
      <c r="T31" s="47"/>
      <c r="U31" s="47">
        <v>8</v>
      </c>
      <c r="V31" s="47"/>
      <c r="W31" s="47">
        <v>7</v>
      </c>
      <c r="X31" s="47"/>
      <c r="Y31" s="47">
        <v>7</v>
      </c>
      <c r="Z31" s="47"/>
      <c r="AA31" s="47">
        <f t="shared" si="0"/>
        <v>142</v>
      </c>
      <c r="AB31" s="48">
        <f t="shared" si="1"/>
        <v>6.173913043478261</v>
      </c>
      <c r="AC31" s="47" t="str">
        <f t="shared" si="2"/>
        <v>TBK</v>
      </c>
      <c r="AD31" s="47">
        <f t="shared" si="3"/>
        <v>150</v>
      </c>
      <c r="AE31" s="48">
        <f t="shared" si="4"/>
        <v>6.521739130434782</v>
      </c>
      <c r="AF31" s="47" t="str">
        <f t="shared" si="5"/>
        <v>TBK</v>
      </c>
      <c r="AG31" s="47">
        <v>6</v>
      </c>
      <c r="AH31" s="47"/>
      <c r="AI31" s="47"/>
      <c r="AJ31" s="47"/>
      <c r="AK31" s="47">
        <v>7</v>
      </c>
      <c r="AL31" s="47"/>
      <c r="AM31" s="47">
        <v>7</v>
      </c>
      <c r="AN31" s="47"/>
      <c r="AO31" s="47">
        <v>8</v>
      </c>
      <c r="AP31" s="47"/>
      <c r="AQ31" s="22">
        <f t="shared" si="6"/>
        <v>63</v>
      </c>
      <c r="AR31" s="88">
        <f t="shared" si="7"/>
        <v>7</v>
      </c>
      <c r="AS31" s="40" t="str">
        <f t="shared" si="8"/>
        <v>Khá</v>
      </c>
      <c r="AT31" s="40">
        <f t="shared" si="9"/>
        <v>63</v>
      </c>
      <c r="AU31" s="88">
        <f t="shared" si="10"/>
        <v>7</v>
      </c>
      <c r="AV31" s="40" t="str">
        <f t="shared" si="11"/>
        <v>Khá</v>
      </c>
      <c r="AW31" s="22">
        <f t="shared" si="12"/>
        <v>205</v>
      </c>
      <c r="AX31" s="59">
        <f t="shared" si="13"/>
        <v>6.40625</v>
      </c>
      <c r="AY31" s="22" t="str">
        <f t="shared" si="14"/>
        <v>TBK</v>
      </c>
      <c r="AZ31" s="22">
        <f t="shared" si="15"/>
        <v>213</v>
      </c>
      <c r="BA31" s="59">
        <f t="shared" si="16"/>
        <v>6.65625</v>
      </c>
      <c r="BB31" s="22" t="str">
        <f t="shared" si="17"/>
        <v>TBK</v>
      </c>
      <c r="BC31" s="17"/>
      <c r="BD31" s="17"/>
      <c r="BE31" s="17"/>
      <c r="BF31" s="17"/>
    </row>
    <row r="32" spans="1:58" s="18" customFormat="1" ht="27" customHeight="1">
      <c r="A32" s="16">
        <v>23</v>
      </c>
      <c r="B32" s="53" t="s">
        <v>78</v>
      </c>
      <c r="C32" s="54" t="s">
        <v>79</v>
      </c>
      <c r="D32" s="29">
        <v>3</v>
      </c>
      <c r="E32" s="47">
        <v>5</v>
      </c>
      <c r="F32" s="47"/>
      <c r="G32" s="47">
        <v>7</v>
      </c>
      <c r="H32" s="47"/>
      <c r="I32" s="47">
        <v>8</v>
      </c>
      <c r="J32" s="47"/>
      <c r="K32" s="47">
        <v>6</v>
      </c>
      <c r="L32" s="47"/>
      <c r="M32" s="47">
        <v>7</v>
      </c>
      <c r="N32" s="47"/>
      <c r="O32" s="47">
        <v>9</v>
      </c>
      <c r="P32" s="47"/>
      <c r="Q32" s="47">
        <v>7</v>
      </c>
      <c r="R32" s="47"/>
      <c r="S32" s="47">
        <v>7</v>
      </c>
      <c r="T32" s="47"/>
      <c r="U32" s="47">
        <v>7</v>
      </c>
      <c r="V32" s="47"/>
      <c r="W32" s="47">
        <v>5</v>
      </c>
      <c r="X32" s="47"/>
      <c r="Y32" s="47">
        <v>9</v>
      </c>
      <c r="Z32" s="47"/>
      <c r="AA32" s="47">
        <f t="shared" si="0"/>
        <v>166</v>
      </c>
      <c r="AB32" s="48">
        <f t="shared" si="1"/>
        <v>7.217391304347826</v>
      </c>
      <c r="AC32" s="47" t="str">
        <f t="shared" si="2"/>
        <v>Khá</v>
      </c>
      <c r="AD32" s="47">
        <f t="shared" si="3"/>
        <v>166</v>
      </c>
      <c r="AE32" s="48">
        <f t="shared" si="4"/>
        <v>7.217391304347826</v>
      </c>
      <c r="AF32" s="47" t="str">
        <f t="shared" si="5"/>
        <v>Khá</v>
      </c>
      <c r="AG32" s="47">
        <v>6</v>
      </c>
      <c r="AH32" s="47"/>
      <c r="AI32" s="47">
        <v>5</v>
      </c>
      <c r="AJ32" s="47"/>
      <c r="AK32" s="47"/>
      <c r="AL32" s="47"/>
      <c r="AM32" s="47">
        <v>7</v>
      </c>
      <c r="AN32" s="47"/>
      <c r="AO32" s="47">
        <v>5</v>
      </c>
      <c r="AP32" s="47"/>
      <c r="AQ32" s="22">
        <f t="shared" si="6"/>
        <v>55</v>
      </c>
      <c r="AR32" s="88">
        <f t="shared" si="7"/>
        <v>6.111111111111111</v>
      </c>
      <c r="AS32" s="40" t="str">
        <f t="shared" si="8"/>
        <v>TBK</v>
      </c>
      <c r="AT32" s="40">
        <f t="shared" si="9"/>
        <v>55</v>
      </c>
      <c r="AU32" s="88">
        <f t="shared" si="10"/>
        <v>6.111111111111111</v>
      </c>
      <c r="AV32" s="40" t="str">
        <f t="shared" si="11"/>
        <v>TBK</v>
      </c>
      <c r="AW32" s="22">
        <f t="shared" si="12"/>
        <v>221</v>
      </c>
      <c r="AX32" s="59">
        <f t="shared" si="13"/>
        <v>6.90625</v>
      </c>
      <c r="AY32" s="22" t="str">
        <f t="shared" si="14"/>
        <v>TBK</v>
      </c>
      <c r="AZ32" s="22">
        <f t="shared" si="15"/>
        <v>221</v>
      </c>
      <c r="BA32" s="59">
        <f t="shared" si="16"/>
        <v>6.90625</v>
      </c>
      <c r="BB32" s="22" t="str">
        <f t="shared" si="17"/>
        <v>TBK</v>
      </c>
      <c r="BC32" s="17"/>
      <c r="BD32" s="17"/>
      <c r="BE32" s="17"/>
      <c r="BF32" s="17"/>
    </row>
    <row r="33" spans="1:58" s="18" customFormat="1" ht="27" customHeight="1">
      <c r="A33" s="16">
        <v>24</v>
      </c>
      <c r="B33" s="53" t="s">
        <v>80</v>
      </c>
      <c r="C33" s="54" t="s">
        <v>81</v>
      </c>
      <c r="D33" s="29">
        <v>2</v>
      </c>
      <c r="E33" s="47">
        <v>6</v>
      </c>
      <c r="F33" s="47"/>
      <c r="G33" s="47">
        <v>9</v>
      </c>
      <c r="H33" s="47"/>
      <c r="I33" s="47">
        <v>7</v>
      </c>
      <c r="J33" s="47"/>
      <c r="K33" s="47">
        <v>6</v>
      </c>
      <c r="L33" s="47"/>
      <c r="M33" s="47">
        <v>6</v>
      </c>
      <c r="N33" s="47"/>
      <c r="O33" s="47">
        <v>9</v>
      </c>
      <c r="P33" s="47"/>
      <c r="Q33" s="47">
        <v>7</v>
      </c>
      <c r="R33" s="47"/>
      <c r="S33" s="47">
        <v>9</v>
      </c>
      <c r="T33" s="47"/>
      <c r="U33" s="47">
        <v>7</v>
      </c>
      <c r="V33" s="47"/>
      <c r="W33" s="47">
        <v>7</v>
      </c>
      <c r="X33" s="47"/>
      <c r="Y33" s="47">
        <v>9</v>
      </c>
      <c r="Z33" s="47"/>
      <c r="AA33" s="47">
        <f t="shared" si="0"/>
        <v>171</v>
      </c>
      <c r="AB33" s="48">
        <f t="shared" si="1"/>
        <v>7.434782608695652</v>
      </c>
      <c r="AC33" s="47" t="str">
        <f t="shared" si="2"/>
        <v>Khá</v>
      </c>
      <c r="AD33" s="47">
        <f t="shared" si="3"/>
        <v>171</v>
      </c>
      <c r="AE33" s="48">
        <f t="shared" si="4"/>
        <v>7.434782608695652</v>
      </c>
      <c r="AF33" s="47" t="str">
        <f t="shared" si="5"/>
        <v>Khá</v>
      </c>
      <c r="AG33" s="47">
        <v>7</v>
      </c>
      <c r="AH33" s="47"/>
      <c r="AI33" s="47"/>
      <c r="AJ33" s="47"/>
      <c r="AK33" s="47">
        <v>9</v>
      </c>
      <c r="AL33" s="47"/>
      <c r="AM33" s="47">
        <v>7</v>
      </c>
      <c r="AN33" s="47"/>
      <c r="AO33" s="47">
        <v>10</v>
      </c>
      <c r="AP33" s="47"/>
      <c r="AQ33" s="22">
        <f t="shared" si="6"/>
        <v>71</v>
      </c>
      <c r="AR33" s="88">
        <f t="shared" si="7"/>
        <v>7.888888888888889</v>
      </c>
      <c r="AS33" s="40" t="str">
        <f t="shared" si="8"/>
        <v>Khá</v>
      </c>
      <c r="AT33" s="40">
        <f t="shared" si="9"/>
        <v>71</v>
      </c>
      <c r="AU33" s="88">
        <f t="shared" si="10"/>
        <v>7.888888888888889</v>
      </c>
      <c r="AV33" s="40" t="str">
        <f t="shared" si="11"/>
        <v>Khá</v>
      </c>
      <c r="AW33" s="22">
        <f t="shared" si="12"/>
        <v>242</v>
      </c>
      <c r="AX33" s="59">
        <f t="shared" si="13"/>
        <v>7.5625</v>
      </c>
      <c r="AY33" s="22" t="str">
        <f t="shared" si="14"/>
        <v>Khá</v>
      </c>
      <c r="AZ33" s="22">
        <f t="shared" si="15"/>
        <v>242</v>
      </c>
      <c r="BA33" s="59">
        <f t="shared" si="16"/>
        <v>7.5625</v>
      </c>
      <c r="BB33" s="22" t="str">
        <f t="shared" si="17"/>
        <v>Khá</v>
      </c>
      <c r="BC33" s="17"/>
      <c r="BD33" s="17"/>
      <c r="BE33" s="17"/>
      <c r="BF33" s="17"/>
    </row>
    <row r="34" spans="1:58" s="18" customFormat="1" ht="27" customHeight="1">
      <c r="A34" s="16">
        <v>25</v>
      </c>
      <c r="B34" s="53" t="s">
        <v>82</v>
      </c>
      <c r="C34" s="54" t="s">
        <v>83</v>
      </c>
      <c r="D34" s="29">
        <v>2</v>
      </c>
      <c r="E34" s="47">
        <v>5</v>
      </c>
      <c r="F34" s="47"/>
      <c r="G34" s="47">
        <v>3</v>
      </c>
      <c r="H34" s="47">
        <v>6</v>
      </c>
      <c r="I34" s="47">
        <v>8</v>
      </c>
      <c r="J34" s="47"/>
      <c r="K34" s="47">
        <v>2</v>
      </c>
      <c r="L34" s="47">
        <v>7</v>
      </c>
      <c r="M34" s="47">
        <v>7</v>
      </c>
      <c r="N34" s="47"/>
      <c r="O34" s="47">
        <v>9</v>
      </c>
      <c r="P34" s="47"/>
      <c r="Q34" s="47">
        <v>7</v>
      </c>
      <c r="R34" s="47"/>
      <c r="S34" s="47">
        <v>9</v>
      </c>
      <c r="T34" s="47"/>
      <c r="U34" s="47">
        <v>7</v>
      </c>
      <c r="V34" s="47"/>
      <c r="W34" s="47">
        <v>7</v>
      </c>
      <c r="X34" s="47"/>
      <c r="Y34" s="47">
        <v>9</v>
      </c>
      <c r="Z34" s="47"/>
      <c r="AA34" s="47">
        <f t="shared" si="0"/>
        <v>164</v>
      </c>
      <c r="AB34" s="48">
        <f t="shared" si="1"/>
        <v>7.130434782608695</v>
      </c>
      <c r="AC34" s="47" t="str">
        <f t="shared" si="2"/>
        <v>Khá</v>
      </c>
      <c r="AD34" s="47">
        <f t="shared" si="3"/>
        <v>172</v>
      </c>
      <c r="AE34" s="48">
        <f t="shared" si="4"/>
        <v>7.478260869565218</v>
      </c>
      <c r="AF34" s="47" t="str">
        <f t="shared" si="5"/>
        <v>Khá</v>
      </c>
      <c r="AG34" s="47">
        <v>7</v>
      </c>
      <c r="AH34" s="47"/>
      <c r="AI34" s="47"/>
      <c r="AJ34" s="47"/>
      <c r="AK34" s="47">
        <v>7</v>
      </c>
      <c r="AL34" s="47"/>
      <c r="AM34" s="47">
        <v>6</v>
      </c>
      <c r="AN34" s="47"/>
      <c r="AO34" s="47">
        <v>7</v>
      </c>
      <c r="AP34" s="47"/>
      <c r="AQ34" s="22">
        <f t="shared" si="6"/>
        <v>59</v>
      </c>
      <c r="AR34" s="88">
        <f t="shared" si="7"/>
        <v>6.555555555555555</v>
      </c>
      <c r="AS34" s="40" t="str">
        <f t="shared" si="8"/>
        <v>TBK</v>
      </c>
      <c r="AT34" s="40">
        <f t="shared" si="9"/>
        <v>59</v>
      </c>
      <c r="AU34" s="88">
        <f t="shared" si="10"/>
        <v>6.555555555555555</v>
      </c>
      <c r="AV34" s="40" t="str">
        <f t="shared" si="11"/>
        <v>TBK</v>
      </c>
      <c r="AW34" s="22">
        <f t="shared" si="12"/>
        <v>223</v>
      </c>
      <c r="AX34" s="59">
        <f t="shared" si="13"/>
        <v>6.96875</v>
      </c>
      <c r="AY34" s="22" t="str">
        <f t="shared" si="14"/>
        <v>TBK</v>
      </c>
      <c r="AZ34" s="22">
        <f t="shared" si="15"/>
        <v>231</v>
      </c>
      <c r="BA34" s="59">
        <f t="shared" si="16"/>
        <v>7.21875</v>
      </c>
      <c r="BB34" s="22" t="str">
        <f t="shared" si="17"/>
        <v>Khá</v>
      </c>
      <c r="BC34" s="17"/>
      <c r="BD34" s="17"/>
      <c r="BE34" s="17"/>
      <c r="BF34" s="17"/>
    </row>
    <row r="35" spans="1:58" s="18" customFormat="1" ht="27" customHeight="1">
      <c r="A35" s="16">
        <v>26</v>
      </c>
      <c r="B35" s="53" t="s">
        <v>84</v>
      </c>
      <c r="C35" s="54" t="s">
        <v>85</v>
      </c>
      <c r="D35" s="29">
        <v>4</v>
      </c>
      <c r="E35" s="47">
        <v>9</v>
      </c>
      <c r="F35" s="47"/>
      <c r="G35" s="47">
        <v>7</v>
      </c>
      <c r="H35" s="47"/>
      <c r="I35" s="47">
        <v>8</v>
      </c>
      <c r="J35" s="47"/>
      <c r="K35" s="47">
        <v>9</v>
      </c>
      <c r="L35" s="47"/>
      <c r="M35" s="47">
        <v>7</v>
      </c>
      <c r="N35" s="47"/>
      <c r="O35" s="47">
        <v>10</v>
      </c>
      <c r="P35" s="47"/>
      <c r="Q35" s="47">
        <v>9</v>
      </c>
      <c r="R35" s="47"/>
      <c r="S35" s="47">
        <v>9</v>
      </c>
      <c r="T35" s="47"/>
      <c r="U35" s="47">
        <v>8</v>
      </c>
      <c r="V35" s="47"/>
      <c r="W35" s="47">
        <v>8</v>
      </c>
      <c r="X35" s="47"/>
      <c r="Y35" s="47">
        <v>9</v>
      </c>
      <c r="Z35" s="47"/>
      <c r="AA35" s="47">
        <f t="shared" si="0"/>
        <v>194</v>
      </c>
      <c r="AB35" s="48">
        <f t="shared" si="1"/>
        <v>8.434782608695652</v>
      </c>
      <c r="AC35" s="47" t="str">
        <f t="shared" si="2"/>
        <v>Giỏi</v>
      </c>
      <c r="AD35" s="47">
        <f t="shared" si="3"/>
        <v>194</v>
      </c>
      <c r="AE35" s="48">
        <f t="shared" si="4"/>
        <v>8.434782608695652</v>
      </c>
      <c r="AF35" s="47" t="str">
        <f t="shared" si="5"/>
        <v>Giỏi</v>
      </c>
      <c r="AG35" s="47">
        <v>8</v>
      </c>
      <c r="AH35" s="47"/>
      <c r="AI35" s="47">
        <v>7</v>
      </c>
      <c r="AJ35" s="47"/>
      <c r="AK35" s="47"/>
      <c r="AL35" s="47"/>
      <c r="AM35" s="47">
        <v>8</v>
      </c>
      <c r="AN35" s="47"/>
      <c r="AO35" s="47">
        <v>8</v>
      </c>
      <c r="AP35" s="47"/>
      <c r="AQ35" s="22">
        <f t="shared" si="6"/>
        <v>71</v>
      </c>
      <c r="AR35" s="88">
        <f t="shared" si="7"/>
        <v>7.888888888888889</v>
      </c>
      <c r="AS35" s="40" t="str">
        <f t="shared" si="8"/>
        <v>Khá</v>
      </c>
      <c r="AT35" s="40">
        <f t="shared" si="9"/>
        <v>71</v>
      </c>
      <c r="AU35" s="88">
        <f t="shared" si="10"/>
        <v>7.888888888888889</v>
      </c>
      <c r="AV35" s="40" t="str">
        <f t="shared" si="11"/>
        <v>Khá</v>
      </c>
      <c r="AW35" s="22">
        <f t="shared" si="12"/>
        <v>265</v>
      </c>
      <c r="AX35" s="59">
        <f t="shared" si="13"/>
        <v>8.28125</v>
      </c>
      <c r="AY35" s="22" t="str">
        <f t="shared" si="14"/>
        <v>Giỏi</v>
      </c>
      <c r="AZ35" s="22">
        <f t="shared" si="15"/>
        <v>265</v>
      </c>
      <c r="BA35" s="59">
        <f t="shared" si="16"/>
        <v>8.28125</v>
      </c>
      <c r="BB35" s="22" t="str">
        <f t="shared" si="17"/>
        <v>Giỏi</v>
      </c>
      <c r="BC35" s="17"/>
      <c r="BD35" s="17"/>
      <c r="BE35" s="17"/>
      <c r="BF35" s="17"/>
    </row>
    <row r="36" spans="1:58" s="18" customFormat="1" ht="27" customHeight="1">
      <c r="A36" s="16">
        <v>27</v>
      </c>
      <c r="B36" s="53" t="s">
        <v>86</v>
      </c>
      <c r="C36" s="54" t="s">
        <v>87</v>
      </c>
      <c r="D36" s="29">
        <v>1</v>
      </c>
      <c r="E36" s="47">
        <v>6</v>
      </c>
      <c r="F36" s="47"/>
      <c r="G36" s="47">
        <v>8</v>
      </c>
      <c r="H36" s="47"/>
      <c r="I36" s="47">
        <v>8</v>
      </c>
      <c r="J36" s="47"/>
      <c r="K36" s="47">
        <v>7</v>
      </c>
      <c r="L36" s="47"/>
      <c r="M36" s="47">
        <v>5</v>
      </c>
      <c r="N36" s="47"/>
      <c r="O36" s="47">
        <v>9</v>
      </c>
      <c r="P36" s="47"/>
      <c r="Q36" s="47">
        <v>8</v>
      </c>
      <c r="R36" s="47"/>
      <c r="S36" s="47">
        <v>8</v>
      </c>
      <c r="T36" s="47"/>
      <c r="U36" s="47">
        <v>9</v>
      </c>
      <c r="V36" s="47"/>
      <c r="W36" s="47">
        <v>8</v>
      </c>
      <c r="X36" s="47"/>
      <c r="Y36" s="47">
        <v>8</v>
      </c>
      <c r="Z36" s="47"/>
      <c r="AA36" s="47">
        <f t="shared" si="0"/>
        <v>174</v>
      </c>
      <c r="AB36" s="48">
        <f t="shared" si="1"/>
        <v>7.565217391304348</v>
      </c>
      <c r="AC36" s="47" t="str">
        <f t="shared" si="2"/>
        <v>Khá</v>
      </c>
      <c r="AD36" s="47">
        <f t="shared" si="3"/>
        <v>174</v>
      </c>
      <c r="AE36" s="48">
        <f t="shared" si="4"/>
        <v>7.565217391304348</v>
      </c>
      <c r="AF36" s="47" t="str">
        <f t="shared" si="5"/>
        <v>Khá</v>
      </c>
      <c r="AG36" s="47">
        <v>7</v>
      </c>
      <c r="AH36" s="47"/>
      <c r="AI36" s="47"/>
      <c r="AJ36" s="47"/>
      <c r="AK36" s="47">
        <v>8</v>
      </c>
      <c r="AL36" s="47"/>
      <c r="AM36" s="47">
        <v>6</v>
      </c>
      <c r="AN36" s="47"/>
      <c r="AO36" s="47">
        <v>8</v>
      </c>
      <c r="AP36" s="47"/>
      <c r="AQ36" s="22">
        <f t="shared" si="6"/>
        <v>62</v>
      </c>
      <c r="AR36" s="88">
        <f t="shared" si="7"/>
        <v>6.888888888888889</v>
      </c>
      <c r="AS36" s="40" t="str">
        <f t="shared" si="8"/>
        <v>TBK</v>
      </c>
      <c r="AT36" s="40">
        <f t="shared" si="9"/>
        <v>62</v>
      </c>
      <c r="AU36" s="88">
        <f t="shared" si="10"/>
        <v>6.888888888888889</v>
      </c>
      <c r="AV36" s="40" t="str">
        <f t="shared" si="11"/>
        <v>TBK</v>
      </c>
      <c r="AW36" s="22">
        <f t="shared" si="12"/>
        <v>236</v>
      </c>
      <c r="AX36" s="59">
        <f t="shared" si="13"/>
        <v>7.375</v>
      </c>
      <c r="AY36" s="22" t="str">
        <f t="shared" si="14"/>
        <v>Khá</v>
      </c>
      <c r="AZ36" s="22">
        <f t="shared" si="15"/>
        <v>236</v>
      </c>
      <c r="BA36" s="59">
        <f t="shared" si="16"/>
        <v>7.375</v>
      </c>
      <c r="BB36" s="22" t="str">
        <f t="shared" si="17"/>
        <v>Khá</v>
      </c>
      <c r="BC36" s="17"/>
      <c r="BD36" s="17"/>
      <c r="BE36" s="17"/>
      <c r="BF36" s="17"/>
    </row>
    <row r="37" spans="1:58" s="18" customFormat="1" ht="27" customHeight="1">
      <c r="A37" s="16">
        <v>28</v>
      </c>
      <c r="B37" s="53" t="s">
        <v>88</v>
      </c>
      <c r="C37" s="54" t="s">
        <v>89</v>
      </c>
      <c r="D37" s="29">
        <v>2</v>
      </c>
      <c r="E37" s="47">
        <v>6</v>
      </c>
      <c r="F37" s="47"/>
      <c r="G37" s="47">
        <v>7</v>
      </c>
      <c r="H37" s="47"/>
      <c r="I37" s="47">
        <v>7</v>
      </c>
      <c r="J37" s="47"/>
      <c r="K37" s="47">
        <v>4</v>
      </c>
      <c r="L37" s="47">
        <v>8</v>
      </c>
      <c r="M37" s="47">
        <v>6</v>
      </c>
      <c r="N37" s="47"/>
      <c r="O37" s="47">
        <v>8</v>
      </c>
      <c r="P37" s="47"/>
      <c r="Q37" s="47">
        <v>7</v>
      </c>
      <c r="R37" s="47"/>
      <c r="S37" s="47">
        <v>5</v>
      </c>
      <c r="T37" s="47"/>
      <c r="U37" s="47">
        <v>8</v>
      </c>
      <c r="V37" s="47"/>
      <c r="W37" s="47">
        <v>8</v>
      </c>
      <c r="X37" s="47"/>
      <c r="Y37" s="47">
        <v>9</v>
      </c>
      <c r="Z37" s="47"/>
      <c r="AA37" s="47">
        <f t="shared" si="0"/>
        <v>162</v>
      </c>
      <c r="AB37" s="48">
        <f t="shared" si="1"/>
        <v>7.043478260869565</v>
      </c>
      <c r="AC37" s="47" t="str">
        <f t="shared" si="2"/>
        <v>Khá</v>
      </c>
      <c r="AD37" s="47">
        <f t="shared" si="3"/>
        <v>166</v>
      </c>
      <c r="AE37" s="48">
        <f t="shared" si="4"/>
        <v>7.217391304347826</v>
      </c>
      <c r="AF37" s="47" t="str">
        <f t="shared" si="5"/>
        <v>Khá</v>
      </c>
      <c r="AG37" s="47">
        <v>7</v>
      </c>
      <c r="AH37" s="47"/>
      <c r="AI37" s="47"/>
      <c r="AJ37" s="47"/>
      <c r="AK37" s="47">
        <v>6</v>
      </c>
      <c r="AL37" s="47"/>
      <c r="AM37" s="47">
        <v>6</v>
      </c>
      <c r="AN37" s="47"/>
      <c r="AO37" s="47">
        <v>5</v>
      </c>
      <c r="AP37" s="47"/>
      <c r="AQ37" s="22">
        <f t="shared" si="6"/>
        <v>54</v>
      </c>
      <c r="AR37" s="88">
        <f t="shared" si="7"/>
        <v>6</v>
      </c>
      <c r="AS37" s="40" t="str">
        <f t="shared" si="8"/>
        <v>TBK</v>
      </c>
      <c r="AT37" s="40">
        <f t="shared" si="9"/>
        <v>54</v>
      </c>
      <c r="AU37" s="88">
        <f t="shared" si="10"/>
        <v>6</v>
      </c>
      <c r="AV37" s="40" t="str">
        <f t="shared" si="11"/>
        <v>TBK</v>
      </c>
      <c r="AW37" s="22">
        <f t="shared" si="12"/>
        <v>216</v>
      </c>
      <c r="AX37" s="59">
        <f t="shared" si="13"/>
        <v>6.75</v>
      </c>
      <c r="AY37" s="22" t="str">
        <f t="shared" si="14"/>
        <v>TBK</v>
      </c>
      <c r="AZ37" s="22">
        <f t="shared" si="15"/>
        <v>220</v>
      </c>
      <c r="BA37" s="59">
        <f t="shared" si="16"/>
        <v>6.875</v>
      </c>
      <c r="BB37" s="22" t="str">
        <f t="shared" si="17"/>
        <v>TBK</v>
      </c>
      <c r="BC37" s="17"/>
      <c r="BD37" s="17"/>
      <c r="BE37" s="17"/>
      <c r="BF37" s="17"/>
    </row>
    <row r="38" spans="1:58" s="18" customFormat="1" ht="27" customHeight="1">
      <c r="A38" s="16">
        <v>29</v>
      </c>
      <c r="B38" s="53" t="s">
        <v>90</v>
      </c>
      <c r="C38" s="54" t="s">
        <v>91</v>
      </c>
      <c r="D38" s="29">
        <v>3</v>
      </c>
      <c r="E38" s="47">
        <v>2</v>
      </c>
      <c r="F38" s="47">
        <v>6</v>
      </c>
      <c r="G38" s="47">
        <v>2</v>
      </c>
      <c r="H38" s="47">
        <v>5</v>
      </c>
      <c r="I38" s="47">
        <v>7</v>
      </c>
      <c r="J38" s="47"/>
      <c r="K38" s="47">
        <v>5</v>
      </c>
      <c r="L38" s="47"/>
      <c r="M38" s="47">
        <v>7</v>
      </c>
      <c r="N38" s="47"/>
      <c r="O38" s="47">
        <v>4</v>
      </c>
      <c r="P38" s="47">
        <v>8</v>
      </c>
      <c r="Q38" s="47">
        <v>6</v>
      </c>
      <c r="R38" s="47"/>
      <c r="S38" s="47">
        <v>9</v>
      </c>
      <c r="T38" s="47"/>
      <c r="U38" s="47">
        <v>6</v>
      </c>
      <c r="V38" s="47"/>
      <c r="W38" s="47">
        <v>6</v>
      </c>
      <c r="X38" s="47"/>
      <c r="Y38" s="47">
        <v>4</v>
      </c>
      <c r="Z38" s="47">
        <v>7</v>
      </c>
      <c r="AA38" s="47">
        <f t="shared" si="0"/>
        <v>126</v>
      </c>
      <c r="AB38" s="48">
        <f t="shared" si="1"/>
        <v>5.478260869565218</v>
      </c>
      <c r="AC38" s="47" t="str">
        <f t="shared" si="2"/>
        <v>TB</v>
      </c>
      <c r="AD38" s="47">
        <f t="shared" si="3"/>
        <v>153</v>
      </c>
      <c r="AE38" s="48">
        <f t="shared" si="4"/>
        <v>6.6521739130434785</v>
      </c>
      <c r="AF38" s="47" t="str">
        <f t="shared" si="5"/>
        <v>TBK</v>
      </c>
      <c r="AG38" s="47">
        <v>6</v>
      </c>
      <c r="AH38" s="47"/>
      <c r="AI38" s="47">
        <v>5</v>
      </c>
      <c r="AJ38" s="47"/>
      <c r="AK38" s="47"/>
      <c r="AL38" s="47"/>
      <c r="AM38" s="47">
        <v>7</v>
      </c>
      <c r="AN38" s="47"/>
      <c r="AO38" s="47">
        <v>7</v>
      </c>
      <c r="AP38" s="47"/>
      <c r="AQ38" s="22">
        <f t="shared" si="6"/>
        <v>59</v>
      </c>
      <c r="AR38" s="88">
        <f t="shared" si="7"/>
        <v>6.555555555555555</v>
      </c>
      <c r="AS38" s="40" t="str">
        <f t="shared" si="8"/>
        <v>TBK</v>
      </c>
      <c r="AT38" s="40">
        <f t="shared" si="9"/>
        <v>59</v>
      </c>
      <c r="AU38" s="88">
        <f t="shared" si="10"/>
        <v>6.555555555555555</v>
      </c>
      <c r="AV38" s="40" t="str">
        <f t="shared" si="11"/>
        <v>TBK</v>
      </c>
      <c r="AW38" s="22">
        <f t="shared" si="12"/>
        <v>185</v>
      </c>
      <c r="AX38" s="59">
        <f t="shared" si="13"/>
        <v>5.78125</v>
      </c>
      <c r="AY38" s="22" t="str">
        <f t="shared" si="14"/>
        <v>TB</v>
      </c>
      <c r="AZ38" s="22">
        <f t="shared" si="15"/>
        <v>212</v>
      </c>
      <c r="BA38" s="59">
        <f t="shared" si="16"/>
        <v>6.625</v>
      </c>
      <c r="BB38" s="22" t="str">
        <f t="shared" si="17"/>
        <v>TBK</v>
      </c>
      <c r="BC38" s="17"/>
      <c r="BD38" s="17"/>
      <c r="BE38" s="17"/>
      <c r="BF38" s="17"/>
    </row>
    <row r="39" spans="1:58" s="18" customFormat="1" ht="27" customHeight="1">
      <c r="A39" s="16">
        <v>30</v>
      </c>
      <c r="B39" s="53" t="s">
        <v>92</v>
      </c>
      <c r="C39" s="54" t="s">
        <v>93</v>
      </c>
      <c r="D39" s="29">
        <v>2</v>
      </c>
      <c r="E39" s="47">
        <v>6</v>
      </c>
      <c r="F39" s="47"/>
      <c r="G39" s="47">
        <v>9</v>
      </c>
      <c r="H39" s="47"/>
      <c r="I39" s="47">
        <v>7</v>
      </c>
      <c r="J39" s="47"/>
      <c r="K39" s="47">
        <v>8</v>
      </c>
      <c r="L39" s="47"/>
      <c r="M39" s="47">
        <v>8</v>
      </c>
      <c r="N39" s="47"/>
      <c r="O39" s="47">
        <v>8</v>
      </c>
      <c r="P39" s="47"/>
      <c r="Q39" s="47">
        <v>7</v>
      </c>
      <c r="R39" s="47"/>
      <c r="S39" s="47">
        <v>8</v>
      </c>
      <c r="T39" s="47"/>
      <c r="U39" s="47">
        <v>7</v>
      </c>
      <c r="V39" s="47"/>
      <c r="W39" s="47">
        <v>7</v>
      </c>
      <c r="X39" s="47"/>
      <c r="Y39" s="47">
        <v>7</v>
      </c>
      <c r="Z39" s="47"/>
      <c r="AA39" s="47">
        <f t="shared" si="0"/>
        <v>168</v>
      </c>
      <c r="AB39" s="48">
        <f t="shared" si="1"/>
        <v>7.304347826086956</v>
      </c>
      <c r="AC39" s="47" t="str">
        <f t="shared" si="2"/>
        <v>Khá</v>
      </c>
      <c r="AD39" s="47">
        <f t="shared" si="3"/>
        <v>168</v>
      </c>
      <c r="AE39" s="48">
        <f t="shared" si="4"/>
        <v>7.304347826086956</v>
      </c>
      <c r="AF39" s="47" t="str">
        <f t="shared" si="5"/>
        <v>Khá</v>
      </c>
      <c r="AG39" s="47">
        <v>7</v>
      </c>
      <c r="AH39" s="47"/>
      <c r="AI39" s="47"/>
      <c r="AJ39" s="47"/>
      <c r="AK39" s="47">
        <v>8</v>
      </c>
      <c r="AL39" s="47"/>
      <c r="AM39" s="47">
        <v>6</v>
      </c>
      <c r="AN39" s="47"/>
      <c r="AO39" s="47">
        <v>8</v>
      </c>
      <c r="AP39" s="47"/>
      <c r="AQ39" s="22">
        <f t="shared" si="6"/>
        <v>62</v>
      </c>
      <c r="AR39" s="88">
        <f t="shared" si="7"/>
        <v>6.888888888888889</v>
      </c>
      <c r="AS39" s="40" t="str">
        <f t="shared" si="8"/>
        <v>TBK</v>
      </c>
      <c r="AT39" s="40">
        <f t="shared" si="9"/>
        <v>62</v>
      </c>
      <c r="AU39" s="88">
        <f t="shared" si="10"/>
        <v>6.888888888888889</v>
      </c>
      <c r="AV39" s="40" t="str">
        <f t="shared" si="11"/>
        <v>TBK</v>
      </c>
      <c r="AW39" s="22">
        <f t="shared" si="12"/>
        <v>230</v>
      </c>
      <c r="AX39" s="59">
        <f t="shared" si="13"/>
        <v>7.1875</v>
      </c>
      <c r="AY39" s="22" t="str">
        <f t="shared" si="14"/>
        <v>Khá</v>
      </c>
      <c r="AZ39" s="22">
        <f t="shared" si="15"/>
        <v>230</v>
      </c>
      <c r="BA39" s="59">
        <f t="shared" si="16"/>
        <v>7.1875</v>
      </c>
      <c r="BB39" s="22" t="str">
        <f t="shared" si="17"/>
        <v>Khá</v>
      </c>
      <c r="BC39" s="17"/>
      <c r="BD39" s="17"/>
      <c r="BE39" s="17"/>
      <c r="BF39" s="17"/>
    </row>
    <row r="40" spans="1:58" s="18" customFormat="1" ht="27" customHeight="1">
      <c r="A40" s="16">
        <v>31</v>
      </c>
      <c r="B40" s="53" t="s">
        <v>37</v>
      </c>
      <c r="C40" s="54" t="s">
        <v>30</v>
      </c>
      <c r="D40" s="29">
        <v>1</v>
      </c>
      <c r="E40" s="47">
        <v>7</v>
      </c>
      <c r="F40" s="47"/>
      <c r="G40" s="47">
        <v>2</v>
      </c>
      <c r="H40" s="47">
        <v>7</v>
      </c>
      <c r="I40" s="47">
        <v>6</v>
      </c>
      <c r="J40" s="47"/>
      <c r="K40" s="47">
        <v>5</v>
      </c>
      <c r="L40" s="47"/>
      <c r="M40" s="47">
        <v>6</v>
      </c>
      <c r="N40" s="47"/>
      <c r="O40" s="47">
        <v>9</v>
      </c>
      <c r="P40" s="47"/>
      <c r="Q40" s="47">
        <v>6</v>
      </c>
      <c r="R40" s="47"/>
      <c r="S40" s="47">
        <v>9</v>
      </c>
      <c r="T40" s="47"/>
      <c r="U40" s="47">
        <v>7</v>
      </c>
      <c r="V40" s="47"/>
      <c r="W40" s="47">
        <v>7</v>
      </c>
      <c r="X40" s="47"/>
      <c r="Y40" s="47">
        <v>9</v>
      </c>
      <c r="Z40" s="47"/>
      <c r="AA40" s="47">
        <f t="shared" si="0"/>
        <v>160</v>
      </c>
      <c r="AB40" s="48">
        <f t="shared" si="1"/>
        <v>6.956521739130435</v>
      </c>
      <c r="AC40" s="47" t="str">
        <f t="shared" si="2"/>
        <v>TBK</v>
      </c>
      <c r="AD40" s="47">
        <f t="shared" si="3"/>
        <v>165</v>
      </c>
      <c r="AE40" s="48">
        <f t="shared" si="4"/>
        <v>7.173913043478261</v>
      </c>
      <c r="AF40" s="47" t="str">
        <f t="shared" si="5"/>
        <v>Khá</v>
      </c>
      <c r="AG40" s="47">
        <v>7</v>
      </c>
      <c r="AH40" s="47"/>
      <c r="AI40" s="47"/>
      <c r="AJ40" s="47"/>
      <c r="AK40" s="47">
        <v>8</v>
      </c>
      <c r="AL40" s="47"/>
      <c r="AM40" s="47">
        <v>7</v>
      </c>
      <c r="AN40" s="47"/>
      <c r="AO40" s="47">
        <v>5</v>
      </c>
      <c r="AP40" s="47"/>
      <c r="AQ40" s="22">
        <f t="shared" si="6"/>
        <v>60</v>
      </c>
      <c r="AR40" s="88">
        <f t="shared" si="7"/>
        <v>6.666666666666667</v>
      </c>
      <c r="AS40" s="40" t="str">
        <f t="shared" si="8"/>
        <v>TBK</v>
      </c>
      <c r="AT40" s="40">
        <f t="shared" si="9"/>
        <v>60</v>
      </c>
      <c r="AU40" s="88">
        <f t="shared" si="10"/>
        <v>6.666666666666667</v>
      </c>
      <c r="AV40" s="40" t="str">
        <f t="shared" si="11"/>
        <v>TBK</v>
      </c>
      <c r="AW40" s="22">
        <f t="shared" si="12"/>
        <v>220</v>
      </c>
      <c r="AX40" s="59">
        <f t="shared" si="13"/>
        <v>6.875</v>
      </c>
      <c r="AY40" s="22" t="str">
        <f t="shared" si="14"/>
        <v>TBK</v>
      </c>
      <c r="AZ40" s="22">
        <f t="shared" si="15"/>
        <v>225</v>
      </c>
      <c r="BA40" s="59">
        <f t="shared" si="16"/>
        <v>7.03125</v>
      </c>
      <c r="BB40" s="22" t="str">
        <f t="shared" si="17"/>
        <v>Khá</v>
      </c>
      <c r="BC40" s="17"/>
      <c r="BD40" s="17"/>
      <c r="BE40" s="17"/>
      <c r="BF40" s="17"/>
    </row>
    <row r="41" spans="1:58" s="18" customFormat="1" ht="27" customHeight="1">
      <c r="A41" s="16">
        <v>32</v>
      </c>
      <c r="B41" s="53" t="s">
        <v>94</v>
      </c>
      <c r="C41" s="54" t="s">
        <v>31</v>
      </c>
      <c r="D41" s="29">
        <v>2</v>
      </c>
      <c r="E41" s="47">
        <v>6</v>
      </c>
      <c r="F41" s="47"/>
      <c r="G41" s="47">
        <v>5</v>
      </c>
      <c r="H41" s="47"/>
      <c r="I41" s="47">
        <v>7</v>
      </c>
      <c r="J41" s="47"/>
      <c r="K41" s="47">
        <v>8</v>
      </c>
      <c r="L41" s="47"/>
      <c r="M41" s="47">
        <v>6</v>
      </c>
      <c r="N41" s="47"/>
      <c r="O41" s="47">
        <v>9</v>
      </c>
      <c r="P41" s="47"/>
      <c r="Q41" s="47">
        <v>6</v>
      </c>
      <c r="R41" s="47"/>
      <c r="S41" s="47">
        <v>9</v>
      </c>
      <c r="T41" s="47"/>
      <c r="U41" s="47">
        <v>6</v>
      </c>
      <c r="V41" s="47"/>
      <c r="W41" s="47">
        <v>6</v>
      </c>
      <c r="X41" s="47"/>
      <c r="Y41" s="47">
        <v>8</v>
      </c>
      <c r="Z41" s="47"/>
      <c r="AA41" s="47">
        <f t="shared" si="0"/>
        <v>158</v>
      </c>
      <c r="AB41" s="48">
        <f t="shared" si="1"/>
        <v>6.869565217391305</v>
      </c>
      <c r="AC41" s="47" t="str">
        <f t="shared" si="2"/>
        <v>TBK</v>
      </c>
      <c r="AD41" s="47">
        <f t="shared" si="3"/>
        <v>158</v>
      </c>
      <c r="AE41" s="48">
        <f t="shared" si="4"/>
        <v>6.869565217391305</v>
      </c>
      <c r="AF41" s="47" t="str">
        <f t="shared" si="5"/>
        <v>TBK</v>
      </c>
      <c r="AG41" s="47">
        <v>7</v>
      </c>
      <c r="AH41" s="47"/>
      <c r="AI41" s="47"/>
      <c r="AJ41" s="47"/>
      <c r="AK41" s="47">
        <v>7</v>
      </c>
      <c r="AL41" s="47"/>
      <c r="AM41" s="47">
        <v>6</v>
      </c>
      <c r="AN41" s="47"/>
      <c r="AO41" s="47">
        <v>6</v>
      </c>
      <c r="AP41" s="47"/>
      <c r="AQ41" s="22">
        <f t="shared" si="6"/>
        <v>57</v>
      </c>
      <c r="AR41" s="88">
        <f t="shared" si="7"/>
        <v>6.333333333333333</v>
      </c>
      <c r="AS41" s="40" t="str">
        <f t="shared" si="8"/>
        <v>TBK</v>
      </c>
      <c r="AT41" s="40">
        <f t="shared" si="9"/>
        <v>57</v>
      </c>
      <c r="AU41" s="88">
        <f t="shared" si="10"/>
        <v>6.333333333333333</v>
      </c>
      <c r="AV41" s="40" t="str">
        <f t="shared" si="11"/>
        <v>TBK</v>
      </c>
      <c r="AW41" s="22">
        <f t="shared" si="12"/>
        <v>215</v>
      </c>
      <c r="AX41" s="59">
        <f t="shared" si="13"/>
        <v>6.71875</v>
      </c>
      <c r="AY41" s="22" t="str">
        <f t="shared" si="14"/>
        <v>TBK</v>
      </c>
      <c r="AZ41" s="22">
        <f t="shared" si="15"/>
        <v>215</v>
      </c>
      <c r="BA41" s="59">
        <f t="shared" si="16"/>
        <v>6.71875</v>
      </c>
      <c r="BB41" s="22" t="str">
        <f t="shared" si="17"/>
        <v>TBK</v>
      </c>
      <c r="BC41" s="17"/>
      <c r="BD41" s="17"/>
      <c r="BE41" s="17"/>
      <c r="BF41" s="17"/>
    </row>
    <row r="42" spans="1:58" s="18" customFormat="1" ht="27" customHeight="1">
      <c r="A42" s="16">
        <v>33</v>
      </c>
      <c r="B42" s="53" t="s">
        <v>95</v>
      </c>
      <c r="C42" s="54" t="s">
        <v>96</v>
      </c>
      <c r="D42" s="29">
        <v>3</v>
      </c>
      <c r="E42" s="47">
        <v>8</v>
      </c>
      <c r="F42" s="47"/>
      <c r="G42" s="47">
        <v>1</v>
      </c>
      <c r="H42" s="47">
        <v>8</v>
      </c>
      <c r="I42" s="47">
        <v>7</v>
      </c>
      <c r="J42" s="47"/>
      <c r="K42" s="47">
        <v>7</v>
      </c>
      <c r="L42" s="47"/>
      <c r="M42" s="47">
        <v>6</v>
      </c>
      <c r="N42" s="47"/>
      <c r="O42" s="47">
        <v>9</v>
      </c>
      <c r="P42" s="47"/>
      <c r="Q42" s="47">
        <v>7</v>
      </c>
      <c r="R42" s="47"/>
      <c r="S42" s="47">
        <v>9</v>
      </c>
      <c r="T42" s="47"/>
      <c r="U42" s="47">
        <v>6</v>
      </c>
      <c r="V42" s="47"/>
      <c r="W42" s="47">
        <v>6</v>
      </c>
      <c r="X42" s="47"/>
      <c r="Y42" s="47">
        <v>9</v>
      </c>
      <c r="Z42" s="47"/>
      <c r="AA42" s="47">
        <f t="shared" si="0"/>
        <v>164</v>
      </c>
      <c r="AB42" s="48">
        <f t="shared" si="1"/>
        <v>7.130434782608695</v>
      </c>
      <c r="AC42" s="47" t="str">
        <f t="shared" si="2"/>
        <v>Khá</v>
      </c>
      <c r="AD42" s="47">
        <f t="shared" si="3"/>
        <v>171</v>
      </c>
      <c r="AE42" s="48">
        <f t="shared" si="4"/>
        <v>7.434782608695652</v>
      </c>
      <c r="AF42" s="47" t="str">
        <f t="shared" si="5"/>
        <v>Khá</v>
      </c>
      <c r="AG42" s="47">
        <v>7</v>
      </c>
      <c r="AH42" s="47"/>
      <c r="AI42" s="47">
        <v>6</v>
      </c>
      <c r="AJ42" s="47"/>
      <c r="AK42" s="47"/>
      <c r="AL42" s="47"/>
      <c r="AM42" s="47">
        <v>7</v>
      </c>
      <c r="AN42" s="47"/>
      <c r="AO42" s="47">
        <v>5</v>
      </c>
      <c r="AP42" s="47"/>
      <c r="AQ42" s="22">
        <f t="shared" si="6"/>
        <v>58</v>
      </c>
      <c r="AR42" s="88">
        <f t="shared" si="7"/>
        <v>6.444444444444445</v>
      </c>
      <c r="AS42" s="40" t="str">
        <f t="shared" si="8"/>
        <v>TBK</v>
      </c>
      <c r="AT42" s="40">
        <f t="shared" si="9"/>
        <v>58</v>
      </c>
      <c r="AU42" s="88">
        <f t="shared" si="10"/>
        <v>6.444444444444445</v>
      </c>
      <c r="AV42" s="40" t="str">
        <f t="shared" si="11"/>
        <v>TBK</v>
      </c>
      <c r="AW42" s="22">
        <f t="shared" si="12"/>
        <v>222</v>
      </c>
      <c r="AX42" s="59">
        <f t="shared" si="13"/>
        <v>6.9375</v>
      </c>
      <c r="AY42" s="22" t="str">
        <f t="shared" si="14"/>
        <v>TBK</v>
      </c>
      <c r="AZ42" s="22">
        <f t="shared" si="15"/>
        <v>229</v>
      </c>
      <c r="BA42" s="59">
        <f t="shared" si="16"/>
        <v>7.15625</v>
      </c>
      <c r="BB42" s="22" t="str">
        <f t="shared" si="17"/>
        <v>Khá</v>
      </c>
      <c r="BC42" s="17"/>
      <c r="BD42" s="17"/>
      <c r="BE42" s="17"/>
      <c r="BF42" s="17"/>
    </row>
    <row r="43" spans="1:58" s="18" customFormat="1" ht="27" customHeight="1">
      <c r="A43" s="16">
        <v>34</v>
      </c>
      <c r="B43" s="53" t="s">
        <v>64</v>
      </c>
      <c r="C43" s="54" t="s">
        <v>96</v>
      </c>
      <c r="D43" s="29">
        <v>4</v>
      </c>
      <c r="E43" s="47">
        <v>6</v>
      </c>
      <c r="F43" s="47"/>
      <c r="G43" s="47">
        <v>6</v>
      </c>
      <c r="H43" s="47"/>
      <c r="I43" s="47">
        <v>8</v>
      </c>
      <c r="J43" s="47"/>
      <c r="K43" s="47">
        <v>8</v>
      </c>
      <c r="L43" s="47"/>
      <c r="M43" s="47">
        <v>8</v>
      </c>
      <c r="N43" s="47"/>
      <c r="O43" s="47">
        <v>9</v>
      </c>
      <c r="P43" s="47"/>
      <c r="Q43" s="47">
        <v>8</v>
      </c>
      <c r="R43" s="47"/>
      <c r="S43" s="47">
        <v>5</v>
      </c>
      <c r="T43" s="47"/>
      <c r="U43" s="47">
        <v>7</v>
      </c>
      <c r="V43" s="47"/>
      <c r="W43" s="47">
        <v>5</v>
      </c>
      <c r="X43" s="47"/>
      <c r="Y43" s="47">
        <v>9</v>
      </c>
      <c r="Z43" s="47"/>
      <c r="AA43" s="47">
        <f t="shared" si="0"/>
        <v>171</v>
      </c>
      <c r="AB43" s="48">
        <f t="shared" si="1"/>
        <v>7.434782608695652</v>
      </c>
      <c r="AC43" s="47" t="str">
        <f t="shared" si="2"/>
        <v>Khá</v>
      </c>
      <c r="AD43" s="47">
        <f t="shared" si="3"/>
        <v>171</v>
      </c>
      <c r="AE43" s="48">
        <f t="shared" si="4"/>
        <v>7.434782608695652</v>
      </c>
      <c r="AF43" s="47" t="str">
        <f t="shared" si="5"/>
        <v>Khá</v>
      </c>
      <c r="AG43" s="47">
        <v>7</v>
      </c>
      <c r="AH43" s="47"/>
      <c r="AI43" s="47"/>
      <c r="AJ43" s="47"/>
      <c r="AK43" s="47">
        <v>7</v>
      </c>
      <c r="AL43" s="47"/>
      <c r="AM43" s="47">
        <v>6</v>
      </c>
      <c r="AN43" s="47"/>
      <c r="AO43" s="47">
        <v>7</v>
      </c>
      <c r="AP43" s="47"/>
      <c r="AQ43" s="22">
        <f t="shared" si="6"/>
        <v>59</v>
      </c>
      <c r="AR43" s="88">
        <f t="shared" si="7"/>
        <v>6.555555555555555</v>
      </c>
      <c r="AS43" s="40" t="str">
        <f t="shared" si="8"/>
        <v>TBK</v>
      </c>
      <c r="AT43" s="40">
        <f t="shared" si="9"/>
        <v>59</v>
      </c>
      <c r="AU43" s="88">
        <f t="shared" si="10"/>
        <v>6.555555555555555</v>
      </c>
      <c r="AV43" s="40" t="str">
        <f t="shared" si="11"/>
        <v>TBK</v>
      </c>
      <c r="AW43" s="22">
        <f t="shared" si="12"/>
        <v>230</v>
      </c>
      <c r="AX43" s="59">
        <f t="shared" si="13"/>
        <v>7.1875</v>
      </c>
      <c r="AY43" s="22" t="str">
        <f t="shared" si="14"/>
        <v>Khá</v>
      </c>
      <c r="AZ43" s="22">
        <f t="shared" si="15"/>
        <v>230</v>
      </c>
      <c r="BA43" s="59">
        <f t="shared" si="16"/>
        <v>7.1875</v>
      </c>
      <c r="BB43" s="22" t="str">
        <f t="shared" si="17"/>
        <v>Khá</v>
      </c>
      <c r="BC43" s="17"/>
      <c r="BD43" s="17"/>
      <c r="BE43" s="17"/>
      <c r="BF43" s="17"/>
    </row>
    <row r="44" spans="1:58" s="18" customFormat="1" ht="27" customHeight="1">
      <c r="A44" s="16">
        <v>35</v>
      </c>
      <c r="B44" s="53" t="s">
        <v>97</v>
      </c>
      <c r="C44" s="54" t="s">
        <v>98</v>
      </c>
      <c r="D44" s="29">
        <v>1</v>
      </c>
      <c r="E44" s="47">
        <v>9</v>
      </c>
      <c r="F44" s="47"/>
      <c r="G44" s="47">
        <v>8</v>
      </c>
      <c r="H44" s="47"/>
      <c r="I44" s="47">
        <v>8</v>
      </c>
      <c r="J44" s="47"/>
      <c r="K44" s="47">
        <v>8</v>
      </c>
      <c r="L44" s="47"/>
      <c r="M44" s="47">
        <v>7</v>
      </c>
      <c r="N44" s="47"/>
      <c r="O44" s="47">
        <v>9</v>
      </c>
      <c r="P44" s="47"/>
      <c r="Q44" s="47">
        <v>8</v>
      </c>
      <c r="R44" s="47"/>
      <c r="S44" s="47">
        <v>10</v>
      </c>
      <c r="T44" s="47"/>
      <c r="U44" s="47">
        <v>9</v>
      </c>
      <c r="V44" s="47"/>
      <c r="W44" s="47">
        <v>7</v>
      </c>
      <c r="X44" s="47"/>
      <c r="Y44" s="47">
        <v>10</v>
      </c>
      <c r="Z44" s="47"/>
      <c r="AA44" s="47">
        <f t="shared" si="0"/>
        <v>198</v>
      </c>
      <c r="AB44" s="48">
        <f t="shared" si="1"/>
        <v>8.608695652173912</v>
      </c>
      <c r="AC44" s="47" t="str">
        <f t="shared" si="2"/>
        <v>Giỏi</v>
      </c>
      <c r="AD44" s="47">
        <f t="shared" si="3"/>
        <v>198</v>
      </c>
      <c r="AE44" s="48">
        <f t="shared" si="4"/>
        <v>8.608695652173912</v>
      </c>
      <c r="AF44" s="47" t="str">
        <f t="shared" si="5"/>
        <v>Giỏi</v>
      </c>
      <c r="AG44" s="47">
        <v>7</v>
      </c>
      <c r="AH44" s="47"/>
      <c r="AI44" s="47"/>
      <c r="AJ44" s="47"/>
      <c r="AK44" s="47">
        <v>7</v>
      </c>
      <c r="AL44" s="47"/>
      <c r="AM44" s="47">
        <v>8</v>
      </c>
      <c r="AN44" s="47"/>
      <c r="AO44" s="47">
        <v>8</v>
      </c>
      <c r="AP44" s="47"/>
      <c r="AQ44" s="22">
        <f t="shared" si="6"/>
        <v>69</v>
      </c>
      <c r="AR44" s="88">
        <f t="shared" si="7"/>
        <v>7.666666666666667</v>
      </c>
      <c r="AS44" s="40" t="str">
        <f t="shared" si="8"/>
        <v>Khá</v>
      </c>
      <c r="AT44" s="40">
        <f t="shared" si="9"/>
        <v>69</v>
      </c>
      <c r="AU44" s="88">
        <f t="shared" si="10"/>
        <v>7.666666666666667</v>
      </c>
      <c r="AV44" s="40" t="str">
        <f t="shared" si="11"/>
        <v>Khá</v>
      </c>
      <c r="AW44" s="22">
        <f t="shared" si="12"/>
        <v>267</v>
      </c>
      <c r="AX44" s="59">
        <f t="shared" si="13"/>
        <v>8.34375</v>
      </c>
      <c r="AY44" s="22" t="str">
        <f t="shared" si="14"/>
        <v>Giỏi</v>
      </c>
      <c r="AZ44" s="22">
        <f t="shared" si="15"/>
        <v>267</v>
      </c>
      <c r="BA44" s="59">
        <f t="shared" si="16"/>
        <v>8.34375</v>
      </c>
      <c r="BB44" s="22" t="str">
        <f t="shared" si="17"/>
        <v>Giỏi</v>
      </c>
      <c r="BC44" s="17"/>
      <c r="BD44" s="17"/>
      <c r="BE44" s="17"/>
      <c r="BF44" s="17"/>
    </row>
    <row r="45" spans="1:58" s="18" customFormat="1" ht="27" customHeight="1">
      <c r="A45" s="16">
        <v>36</v>
      </c>
      <c r="B45" s="53" t="s">
        <v>99</v>
      </c>
      <c r="C45" s="54" t="s">
        <v>100</v>
      </c>
      <c r="D45" s="29">
        <v>3</v>
      </c>
      <c r="E45" s="47">
        <v>5</v>
      </c>
      <c r="F45" s="47"/>
      <c r="G45" s="47">
        <v>8</v>
      </c>
      <c r="H45" s="47"/>
      <c r="I45" s="47">
        <v>5</v>
      </c>
      <c r="J45" s="47"/>
      <c r="K45" s="47">
        <v>8</v>
      </c>
      <c r="L45" s="47"/>
      <c r="M45" s="47">
        <v>6</v>
      </c>
      <c r="N45" s="47"/>
      <c r="O45" s="47">
        <v>9</v>
      </c>
      <c r="P45" s="47"/>
      <c r="Q45" s="47">
        <v>7</v>
      </c>
      <c r="R45" s="47"/>
      <c r="S45" s="47">
        <v>10</v>
      </c>
      <c r="T45" s="47"/>
      <c r="U45" s="47">
        <v>7</v>
      </c>
      <c r="V45" s="47"/>
      <c r="W45" s="47">
        <v>8</v>
      </c>
      <c r="X45" s="47"/>
      <c r="Y45" s="47">
        <v>8</v>
      </c>
      <c r="Z45" s="47"/>
      <c r="AA45" s="47">
        <f t="shared" si="0"/>
        <v>165</v>
      </c>
      <c r="AB45" s="48">
        <f t="shared" si="1"/>
        <v>7.173913043478261</v>
      </c>
      <c r="AC45" s="47" t="str">
        <f t="shared" si="2"/>
        <v>Khá</v>
      </c>
      <c r="AD45" s="47">
        <f t="shared" si="3"/>
        <v>165</v>
      </c>
      <c r="AE45" s="48">
        <f t="shared" si="4"/>
        <v>7.173913043478261</v>
      </c>
      <c r="AF45" s="47" t="str">
        <f t="shared" si="5"/>
        <v>Khá</v>
      </c>
      <c r="AG45" s="47">
        <v>7</v>
      </c>
      <c r="AH45" s="47"/>
      <c r="AI45" s="47"/>
      <c r="AJ45" s="47"/>
      <c r="AK45" s="47">
        <v>7</v>
      </c>
      <c r="AL45" s="47"/>
      <c r="AM45" s="47">
        <v>7</v>
      </c>
      <c r="AN45" s="47"/>
      <c r="AO45" s="47">
        <v>5</v>
      </c>
      <c r="AP45" s="47"/>
      <c r="AQ45" s="22">
        <f t="shared" si="6"/>
        <v>59</v>
      </c>
      <c r="AR45" s="88">
        <f t="shared" si="7"/>
        <v>6.555555555555555</v>
      </c>
      <c r="AS45" s="40" t="str">
        <f t="shared" si="8"/>
        <v>TBK</v>
      </c>
      <c r="AT45" s="40">
        <f t="shared" si="9"/>
        <v>59</v>
      </c>
      <c r="AU45" s="88">
        <f t="shared" si="10"/>
        <v>6.555555555555555</v>
      </c>
      <c r="AV45" s="40" t="str">
        <f t="shared" si="11"/>
        <v>TBK</v>
      </c>
      <c r="AW45" s="22">
        <f t="shared" si="12"/>
        <v>224</v>
      </c>
      <c r="AX45" s="59">
        <f t="shared" si="13"/>
        <v>7</v>
      </c>
      <c r="AY45" s="22" t="str">
        <f t="shared" si="14"/>
        <v>Khá</v>
      </c>
      <c r="AZ45" s="22">
        <f t="shared" si="15"/>
        <v>224</v>
      </c>
      <c r="BA45" s="59">
        <f t="shared" si="16"/>
        <v>7</v>
      </c>
      <c r="BB45" s="22" t="str">
        <f t="shared" si="17"/>
        <v>Khá</v>
      </c>
      <c r="BC45" s="17"/>
      <c r="BD45" s="17"/>
      <c r="BE45" s="17"/>
      <c r="BF45" s="17"/>
    </row>
    <row r="46" spans="1:58" s="18" customFormat="1" ht="27" customHeight="1">
      <c r="A46" s="16">
        <v>37</v>
      </c>
      <c r="B46" s="53" t="s">
        <v>29</v>
      </c>
      <c r="C46" s="54" t="s">
        <v>101</v>
      </c>
      <c r="D46" s="29">
        <v>4</v>
      </c>
      <c r="E46" s="47">
        <v>3</v>
      </c>
      <c r="F46" s="47">
        <v>5</v>
      </c>
      <c r="G46" s="47">
        <v>6</v>
      </c>
      <c r="H46" s="47"/>
      <c r="I46" s="47">
        <v>6</v>
      </c>
      <c r="J46" s="47"/>
      <c r="K46" s="47">
        <v>9</v>
      </c>
      <c r="L46" s="47"/>
      <c r="M46" s="47">
        <v>5</v>
      </c>
      <c r="N46" s="47"/>
      <c r="O46" s="47">
        <v>4</v>
      </c>
      <c r="P46" s="47">
        <v>5</v>
      </c>
      <c r="Q46" s="47">
        <v>5</v>
      </c>
      <c r="R46" s="47"/>
      <c r="S46" s="47">
        <v>6</v>
      </c>
      <c r="T46" s="47"/>
      <c r="U46" s="47">
        <v>7</v>
      </c>
      <c r="V46" s="47"/>
      <c r="W46" s="47">
        <v>10</v>
      </c>
      <c r="X46" s="47"/>
      <c r="Y46" s="47">
        <v>9</v>
      </c>
      <c r="Z46" s="47"/>
      <c r="AA46" s="47">
        <f t="shared" si="0"/>
        <v>146</v>
      </c>
      <c r="AB46" s="48">
        <f t="shared" si="1"/>
        <v>6.3478260869565215</v>
      </c>
      <c r="AC46" s="47" t="str">
        <f t="shared" si="2"/>
        <v>TBK</v>
      </c>
      <c r="AD46" s="47">
        <f t="shared" si="3"/>
        <v>151</v>
      </c>
      <c r="AE46" s="48">
        <f t="shared" si="4"/>
        <v>6.565217391304348</v>
      </c>
      <c r="AF46" s="47" t="str">
        <f t="shared" si="5"/>
        <v>TBK</v>
      </c>
      <c r="AG46" s="47">
        <v>7</v>
      </c>
      <c r="AH46" s="47"/>
      <c r="AI46" s="47"/>
      <c r="AJ46" s="47"/>
      <c r="AK46" s="47">
        <v>7</v>
      </c>
      <c r="AL46" s="47"/>
      <c r="AM46" s="47">
        <v>6</v>
      </c>
      <c r="AN46" s="47"/>
      <c r="AO46" s="47">
        <v>7</v>
      </c>
      <c r="AP46" s="47"/>
      <c r="AQ46" s="22">
        <f t="shared" si="6"/>
        <v>59</v>
      </c>
      <c r="AR46" s="88">
        <f t="shared" si="7"/>
        <v>6.555555555555555</v>
      </c>
      <c r="AS46" s="40" t="str">
        <f t="shared" si="8"/>
        <v>TBK</v>
      </c>
      <c r="AT46" s="40">
        <f t="shared" si="9"/>
        <v>59</v>
      </c>
      <c r="AU46" s="88">
        <f t="shared" si="10"/>
        <v>6.555555555555555</v>
      </c>
      <c r="AV46" s="40" t="str">
        <f t="shared" si="11"/>
        <v>TBK</v>
      </c>
      <c r="AW46" s="22">
        <f t="shared" si="12"/>
        <v>205</v>
      </c>
      <c r="AX46" s="59">
        <f t="shared" si="13"/>
        <v>6.40625</v>
      </c>
      <c r="AY46" s="22" t="str">
        <f t="shared" si="14"/>
        <v>TBK</v>
      </c>
      <c r="AZ46" s="22">
        <f t="shared" si="15"/>
        <v>210</v>
      </c>
      <c r="BA46" s="59">
        <f t="shared" si="16"/>
        <v>6.5625</v>
      </c>
      <c r="BB46" s="22" t="str">
        <f t="shared" si="17"/>
        <v>TBK</v>
      </c>
      <c r="BC46" s="17"/>
      <c r="BD46" s="17"/>
      <c r="BE46" s="17"/>
      <c r="BF46" s="17"/>
    </row>
    <row r="47" spans="1:58" s="18" customFormat="1" ht="27" customHeight="1">
      <c r="A47" s="16">
        <v>38</v>
      </c>
      <c r="B47" s="53" t="s">
        <v>102</v>
      </c>
      <c r="C47" s="54" t="s">
        <v>32</v>
      </c>
      <c r="D47" s="29">
        <v>2</v>
      </c>
      <c r="E47" s="47">
        <v>8</v>
      </c>
      <c r="F47" s="47"/>
      <c r="G47" s="47">
        <v>7</v>
      </c>
      <c r="H47" s="47"/>
      <c r="I47" s="47">
        <v>8</v>
      </c>
      <c r="J47" s="47"/>
      <c r="K47" s="47">
        <v>7</v>
      </c>
      <c r="L47" s="47"/>
      <c r="M47" s="47">
        <v>7</v>
      </c>
      <c r="N47" s="47"/>
      <c r="O47" s="47">
        <v>9</v>
      </c>
      <c r="P47" s="47"/>
      <c r="Q47" s="47">
        <v>7</v>
      </c>
      <c r="R47" s="47"/>
      <c r="S47" s="47">
        <v>7</v>
      </c>
      <c r="T47" s="47"/>
      <c r="U47" s="47">
        <v>8</v>
      </c>
      <c r="V47" s="47"/>
      <c r="W47" s="47">
        <v>8</v>
      </c>
      <c r="X47" s="47"/>
      <c r="Y47" s="47">
        <v>9</v>
      </c>
      <c r="Z47" s="47"/>
      <c r="AA47" s="47">
        <f t="shared" si="0"/>
        <v>179</v>
      </c>
      <c r="AB47" s="48">
        <f t="shared" si="1"/>
        <v>7.782608695652174</v>
      </c>
      <c r="AC47" s="47" t="str">
        <f t="shared" si="2"/>
        <v>Khá</v>
      </c>
      <c r="AD47" s="47">
        <f t="shared" si="3"/>
        <v>179</v>
      </c>
      <c r="AE47" s="48">
        <f t="shared" si="4"/>
        <v>7.782608695652174</v>
      </c>
      <c r="AF47" s="47" t="str">
        <f t="shared" si="5"/>
        <v>Khá</v>
      </c>
      <c r="AG47" s="47">
        <v>7</v>
      </c>
      <c r="AH47" s="47"/>
      <c r="AI47" s="47"/>
      <c r="AJ47" s="47"/>
      <c r="AK47" s="47">
        <v>8</v>
      </c>
      <c r="AL47" s="47"/>
      <c r="AM47" s="47">
        <v>8</v>
      </c>
      <c r="AN47" s="47"/>
      <c r="AO47" s="47">
        <v>9</v>
      </c>
      <c r="AP47" s="47"/>
      <c r="AQ47" s="22">
        <f t="shared" si="6"/>
        <v>72</v>
      </c>
      <c r="AR47" s="88">
        <f t="shared" si="7"/>
        <v>8</v>
      </c>
      <c r="AS47" s="40" t="str">
        <f t="shared" si="8"/>
        <v>Giỏi</v>
      </c>
      <c r="AT47" s="40">
        <f t="shared" si="9"/>
        <v>72</v>
      </c>
      <c r="AU47" s="88">
        <f t="shared" si="10"/>
        <v>8</v>
      </c>
      <c r="AV47" s="40" t="str">
        <f t="shared" si="11"/>
        <v>Giỏi</v>
      </c>
      <c r="AW47" s="22">
        <f t="shared" si="12"/>
        <v>251</v>
      </c>
      <c r="AX47" s="59">
        <f t="shared" si="13"/>
        <v>7.84375</v>
      </c>
      <c r="AY47" s="22" t="str">
        <f t="shared" si="14"/>
        <v>Khá</v>
      </c>
      <c r="AZ47" s="22">
        <f t="shared" si="15"/>
        <v>251</v>
      </c>
      <c r="BA47" s="59">
        <f t="shared" si="16"/>
        <v>7.84375</v>
      </c>
      <c r="BB47" s="22" t="str">
        <f t="shared" si="17"/>
        <v>Khá</v>
      </c>
      <c r="BC47" s="17"/>
      <c r="BD47" s="17"/>
      <c r="BE47" s="17"/>
      <c r="BF47" s="17"/>
    </row>
    <row r="48" spans="1:58" s="18" customFormat="1" ht="27" customHeight="1">
      <c r="A48" s="16">
        <v>39</v>
      </c>
      <c r="B48" s="53" t="s">
        <v>17</v>
      </c>
      <c r="C48" s="54" t="s">
        <v>103</v>
      </c>
      <c r="D48" s="29">
        <v>2</v>
      </c>
      <c r="E48" s="47">
        <v>7</v>
      </c>
      <c r="F48" s="47"/>
      <c r="G48" s="47">
        <v>10</v>
      </c>
      <c r="H48" s="47"/>
      <c r="I48" s="47">
        <v>8</v>
      </c>
      <c r="J48" s="47"/>
      <c r="K48" s="47">
        <v>7</v>
      </c>
      <c r="L48" s="47"/>
      <c r="M48" s="47">
        <v>8</v>
      </c>
      <c r="N48" s="47"/>
      <c r="O48" s="47">
        <v>9</v>
      </c>
      <c r="P48" s="47"/>
      <c r="Q48" s="47">
        <v>8</v>
      </c>
      <c r="R48" s="47"/>
      <c r="S48" s="47">
        <v>8</v>
      </c>
      <c r="T48" s="47"/>
      <c r="U48" s="47">
        <v>9</v>
      </c>
      <c r="V48" s="47"/>
      <c r="W48" s="47">
        <v>9</v>
      </c>
      <c r="X48" s="47"/>
      <c r="Y48" s="47">
        <v>8</v>
      </c>
      <c r="Z48" s="47"/>
      <c r="AA48" s="47">
        <f t="shared" si="0"/>
        <v>188</v>
      </c>
      <c r="AB48" s="48">
        <f t="shared" si="1"/>
        <v>8.173913043478262</v>
      </c>
      <c r="AC48" s="47" t="str">
        <f t="shared" si="2"/>
        <v>Giỏi</v>
      </c>
      <c r="AD48" s="47">
        <f t="shared" si="3"/>
        <v>188</v>
      </c>
      <c r="AE48" s="48">
        <f t="shared" si="4"/>
        <v>8.173913043478262</v>
      </c>
      <c r="AF48" s="47" t="str">
        <f t="shared" si="5"/>
        <v>Giỏi</v>
      </c>
      <c r="AG48" s="47">
        <v>8</v>
      </c>
      <c r="AH48" s="47"/>
      <c r="AI48" s="47"/>
      <c r="AJ48" s="47"/>
      <c r="AK48" s="47">
        <v>9</v>
      </c>
      <c r="AL48" s="47"/>
      <c r="AM48" s="47">
        <v>8</v>
      </c>
      <c r="AN48" s="47"/>
      <c r="AO48" s="47">
        <v>9</v>
      </c>
      <c r="AP48" s="47"/>
      <c r="AQ48" s="22">
        <f t="shared" si="6"/>
        <v>75</v>
      </c>
      <c r="AR48" s="88">
        <f t="shared" si="7"/>
        <v>8.333333333333334</v>
      </c>
      <c r="AS48" s="40" t="str">
        <f t="shared" si="8"/>
        <v>Giỏi</v>
      </c>
      <c r="AT48" s="40">
        <f t="shared" si="9"/>
        <v>75</v>
      </c>
      <c r="AU48" s="88">
        <f t="shared" si="10"/>
        <v>8.333333333333334</v>
      </c>
      <c r="AV48" s="40" t="str">
        <f t="shared" si="11"/>
        <v>Giỏi</v>
      </c>
      <c r="AW48" s="22">
        <f t="shared" si="12"/>
        <v>263</v>
      </c>
      <c r="AX48" s="59">
        <f t="shared" si="13"/>
        <v>8.21875</v>
      </c>
      <c r="AY48" s="22" t="str">
        <f t="shared" si="14"/>
        <v>Giỏi</v>
      </c>
      <c r="AZ48" s="22">
        <f t="shared" si="15"/>
        <v>263</v>
      </c>
      <c r="BA48" s="59">
        <f t="shared" si="16"/>
        <v>8.21875</v>
      </c>
      <c r="BB48" s="22" t="str">
        <f t="shared" si="17"/>
        <v>Giỏi</v>
      </c>
      <c r="BC48" s="17">
        <f>20+32</f>
        <v>52</v>
      </c>
      <c r="BD48" s="17"/>
      <c r="BE48" s="17"/>
      <c r="BF48" s="17"/>
    </row>
    <row r="49" spans="1:58" s="18" customFormat="1" ht="27" customHeight="1">
      <c r="A49" s="16">
        <v>40</v>
      </c>
      <c r="B49" s="53" t="s">
        <v>104</v>
      </c>
      <c r="C49" s="54" t="s">
        <v>103</v>
      </c>
      <c r="D49" s="29">
        <v>4</v>
      </c>
      <c r="E49" s="47">
        <v>4</v>
      </c>
      <c r="F49" s="47">
        <v>5</v>
      </c>
      <c r="G49" s="47">
        <v>3</v>
      </c>
      <c r="H49" s="47">
        <v>7</v>
      </c>
      <c r="I49" s="47">
        <v>6</v>
      </c>
      <c r="J49" s="47"/>
      <c r="K49" s="47">
        <v>6</v>
      </c>
      <c r="L49" s="47"/>
      <c r="M49" s="47">
        <v>6</v>
      </c>
      <c r="N49" s="47"/>
      <c r="O49" s="47">
        <v>4</v>
      </c>
      <c r="P49" s="47">
        <v>8</v>
      </c>
      <c r="Q49" s="47">
        <v>5</v>
      </c>
      <c r="R49" s="47"/>
      <c r="S49" s="47">
        <v>6</v>
      </c>
      <c r="T49" s="47"/>
      <c r="U49" s="47">
        <v>7</v>
      </c>
      <c r="V49" s="47"/>
      <c r="W49" s="47">
        <v>9</v>
      </c>
      <c r="X49" s="47"/>
      <c r="Y49" s="47">
        <v>9</v>
      </c>
      <c r="Z49" s="47"/>
      <c r="AA49" s="47">
        <f t="shared" si="0"/>
        <v>144</v>
      </c>
      <c r="AB49" s="48">
        <f t="shared" si="1"/>
        <v>6.260869565217392</v>
      </c>
      <c r="AC49" s="47" t="str">
        <f t="shared" si="2"/>
        <v>TBK</v>
      </c>
      <c r="AD49" s="47">
        <f t="shared" si="3"/>
        <v>154</v>
      </c>
      <c r="AE49" s="48">
        <f t="shared" si="4"/>
        <v>6.695652173913044</v>
      </c>
      <c r="AF49" s="47" t="str">
        <f t="shared" si="5"/>
        <v>TBK</v>
      </c>
      <c r="AG49" s="47">
        <v>7</v>
      </c>
      <c r="AH49" s="47"/>
      <c r="AI49" s="47"/>
      <c r="AJ49" s="47"/>
      <c r="AK49" s="47">
        <v>7</v>
      </c>
      <c r="AL49" s="47"/>
      <c r="AM49" s="47">
        <v>5</v>
      </c>
      <c r="AN49" s="47"/>
      <c r="AO49" s="47">
        <v>6</v>
      </c>
      <c r="AP49" s="47"/>
      <c r="AQ49" s="22">
        <f t="shared" si="6"/>
        <v>53</v>
      </c>
      <c r="AR49" s="88">
        <f t="shared" si="7"/>
        <v>5.888888888888889</v>
      </c>
      <c r="AS49" s="40" t="str">
        <f t="shared" si="8"/>
        <v>TB</v>
      </c>
      <c r="AT49" s="40">
        <f t="shared" si="9"/>
        <v>53</v>
      </c>
      <c r="AU49" s="88">
        <f t="shared" si="10"/>
        <v>5.888888888888889</v>
      </c>
      <c r="AV49" s="40" t="str">
        <f t="shared" si="11"/>
        <v>TB</v>
      </c>
      <c r="AW49" s="22">
        <f t="shared" si="12"/>
        <v>197</v>
      </c>
      <c r="AX49" s="59">
        <f t="shared" si="13"/>
        <v>6.15625</v>
      </c>
      <c r="AY49" s="22" t="str">
        <f t="shared" si="14"/>
        <v>TBK</v>
      </c>
      <c r="AZ49" s="22">
        <f t="shared" si="15"/>
        <v>207</v>
      </c>
      <c r="BA49" s="59">
        <f t="shared" si="16"/>
        <v>6.46875</v>
      </c>
      <c r="BB49" s="22" t="str">
        <f t="shared" si="17"/>
        <v>TBK</v>
      </c>
      <c r="BC49" s="17"/>
      <c r="BD49" s="17"/>
      <c r="BE49" s="17"/>
      <c r="BF49" s="17"/>
    </row>
    <row r="50" spans="1:58" s="18" customFormat="1" ht="27" customHeight="1">
      <c r="A50" s="16">
        <v>41</v>
      </c>
      <c r="B50" s="53" t="s">
        <v>105</v>
      </c>
      <c r="C50" s="54" t="s">
        <v>106</v>
      </c>
      <c r="D50" s="29">
        <v>2</v>
      </c>
      <c r="E50" s="47">
        <v>1</v>
      </c>
      <c r="F50" s="47">
        <v>6</v>
      </c>
      <c r="G50" s="47">
        <v>6</v>
      </c>
      <c r="H50" s="47"/>
      <c r="I50" s="47">
        <v>8</v>
      </c>
      <c r="J50" s="47"/>
      <c r="K50" s="47">
        <v>2</v>
      </c>
      <c r="L50" s="47">
        <v>8</v>
      </c>
      <c r="M50" s="47">
        <v>7</v>
      </c>
      <c r="N50" s="47"/>
      <c r="O50" s="47">
        <v>9</v>
      </c>
      <c r="P50" s="47"/>
      <c r="Q50" s="47">
        <v>5</v>
      </c>
      <c r="R50" s="47"/>
      <c r="S50" s="47">
        <v>8</v>
      </c>
      <c r="T50" s="47"/>
      <c r="U50" s="47">
        <v>9</v>
      </c>
      <c r="V50" s="47"/>
      <c r="W50" s="47">
        <v>8</v>
      </c>
      <c r="X50" s="47"/>
      <c r="Y50" s="47">
        <v>6</v>
      </c>
      <c r="Z50" s="47"/>
      <c r="AA50" s="47">
        <f t="shared" si="0"/>
        <v>146</v>
      </c>
      <c r="AB50" s="48">
        <f t="shared" si="1"/>
        <v>6.3478260869565215</v>
      </c>
      <c r="AC50" s="47" t="str">
        <f t="shared" si="2"/>
        <v>TBK</v>
      </c>
      <c r="AD50" s="47">
        <f t="shared" si="3"/>
        <v>162</v>
      </c>
      <c r="AE50" s="48">
        <f t="shared" si="4"/>
        <v>7.043478260869565</v>
      </c>
      <c r="AF50" s="47" t="str">
        <f t="shared" si="5"/>
        <v>Khá</v>
      </c>
      <c r="AG50" s="47">
        <v>6</v>
      </c>
      <c r="AH50" s="47"/>
      <c r="AI50" s="47"/>
      <c r="AJ50" s="47"/>
      <c r="AK50" s="47">
        <v>8</v>
      </c>
      <c r="AL50" s="47"/>
      <c r="AM50" s="47">
        <v>6</v>
      </c>
      <c r="AN50" s="47"/>
      <c r="AO50" s="47">
        <v>7</v>
      </c>
      <c r="AP50" s="47"/>
      <c r="AQ50" s="22">
        <f t="shared" si="6"/>
        <v>58</v>
      </c>
      <c r="AR50" s="88">
        <f t="shared" si="7"/>
        <v>6.444444444444445</v>
      </c>
      <c r="AS50" s="40" t="str">
        <f t="shared" si="8"/>
        <v>TBK</v>
      </c>
      <c r="AT50" s="40">
        <f t="shared" si="9"/>
        <v>58</v>
      </c>
      <c r="AU50" s="88">
        <f t="shared" si="10"/>
        <v>6.444444444444445</v>
      </c>
      <c r="AV50" s="40" t="str">
        <f t="shared" si="11"/>
        <v>TBK</v>
      </c>
      <c r="AW50" s="22">
        <f t="shared" si="12"/>
        <v>204</v>
      </c>
      <c r="AX50" s="59">
        <f t="shared" si="13"/>
        <v>6.375</v>
      </c>
      <c r="AY50" s="22" t="str">
        <f t="shared" si="14"/>
        <v>TBK</v>
      </c>
      <c r="AZ50" s="22">
        <f t="shared" si="15"/>
        <v>220</v>
      </c>
      <c r="BA50" s="59">
        <f t="shared" si="16"/>
        <v>6.875</v>
      </c>
      <c r="BB50" s="22" t="str">
        <f t="shared" si="17"/>
        <v>TBK</v>
      </c>
      <c r="BC50" s="17"/>
      <c r="BD50" s="17"/>
      <c r="BE50" s="17"/>
      <c r="BF50" s="17"/>
    </row>
    <row r="51" spans="1:58" s="18" customFormat="1" ht="27" customHeight="1">
      <c r="A51" s="16">
        <v>42</v>
      </c>
      <c r="B51" s="53" t="s">
        <v>107</v>
      </c>
      <c r="C51" s="54" t="s">
        <v>33</v>
      </c>
      <c r="D51" s="29">
        <v>3</v>
      </c>
      <c r="E51" s="47">
        <v>5</v>
      </c>
      <c r="F51" s="47"/>
      <c r="G51" s="47">
        <v>2</v>
      </c>
      <c r="H51" s="47">
        <v>6</v>
      </c>
      <c r="I51" s="47">
        <v>7</v>
      </c>
      <c r="J51" s="47"/>
      <c r="K51" s="47">
        <v>2</v>
      </c>
      <c r="L51" s="47">
        <v>9</v>
      </c>
      <c r="M51" s="47">
        <v>6</v>
      </c>
      <c r="N51" s="47"/>
      <c r="O51" s="47">
        <v>9</v>
      </c>
      <c r="P51" s="47"/>
      <c r="Q51" s="47">
        <v>6</v>
      </c>
      <c r="R51" s="47"/>
      <c r="S51" s="47">
        <v>5</v>
      </c>
      <c r="T51" s="47"/>
      <c r="U51" s="47">
        <v>8</v>
      </c>
      <c r="V51" s="47"/>
      <c r="W51" s="47">
        <v>8</v>
      </c>
      <c r="X51" s="47"/>
      <c r="Y51" s="47">
        <v>3</v>
      </c>
      <c r="Z51" s="47">
        <v>7</v>
      </c>
      <c r="AA51" s="47">
        <f t="shared" si="0"/>
        <v>127</v>
      </c>
      <c r="AB51" s="48">
        <f t="shared" si="1"/>
        <v>5.521739130434782</v>
      </c>
      <c r="AC51" s="47" t="str">
        <f t="shared" si="2"/>
        <v>TB</v>
      </c>
      <c r="AD51" s="47">
        <f t="shared" si="3"/>
        <v>154</v>
      </c>
      <c r="AE51" s="48">
        <f t="shared" si="4"/>
        <v>6.695652173913044</v>
      </c>
      <c r="AF51" s="47" t="str">
        <f t="shared" si="5"/>
        <v>TBK</v>
      </c>
      <c r="AG51" s="47">
        <v>8</v>
      </c>
      <c r="AH51" s="47"/>
      <c r="AI51" s="47"/>
      <c r="AJ51" s="47"/>
      <c r="AK51" s="47">
        <v>8</v>
      </c>
      <c r="AL51" s="47"/>
      <c r="AM51" s="47">
        <v>6</v>
      </c>
      <c r="AN51" s="47"/>
      <c r="AO51" s="47">
        <v>5</v>
      </c>
      <c r="AP51" s="47"/>
      <c r="AQ51" s="22">
        <f t="shared" si="6"/>
        <v>58</v>
      </c>
      <c r="AR51" s="88">
        <f t="shared" si="7"/>
        <v>6.444444444444445</v>
      </c>
      <c r="AS51" s="40" t="str">
        <f t="shared" si="8"/>
        <v>TBK</v>
      </c>
      <c r="AT51" s="40">
        <f t="shared" si="9"/>
        <v>58</v>
      </c>
      <c r="AU51" s="88">
        <f t="shared" si="10"/>
        <v>6.444444444444445</v>
      </c>
      <c r="AV51" s="40" t="str">
        <f t="shared" si="11"/>
        <v>TBK</v>
      </c>
      <c r="AW51" s="22">
        <f t="shared" si="12"/>
        <v>185</v>
      </c>
      <c r="AX51" s="59">
        <f t="shared" si="13"/>
        <v>5.78125</v>
      </c>
      <c r="AY51" s="22" t="str">
        <f t="shared" si="14"/>
        <v>TB</v>
      </c>
      <c r="AZ51" s="22">
        <f t="shared" si="15"/>
        <v>212</v>
      </c>
      <c r="BA51" s="59">
        <f t="shared" si="16"/>
        <v>6.625</v>
      </c>
      <c r="BB51" s="22" t="str">
        <f t="shared" si="17"/>
        <v>TBK</v>
      </c>
      <c r="BC51" s="17"/>
      <c r="BD51" s="17"/>
      <c r="BE51" s="17"/>
      <c r="BF51" s="17"/>
    </row>
    <row r="52" spans="1:58" s="18" customFormat="1" ht="27" customHeight="1">
      <c r="A52" s="16">
        <v>43</v>
      </c>
      <c r="B52" s="53" t="s">
        <v>108</v>
      </c>
      <c r="C52" s="54" t="s">
        <v>35</v>
      </c>
      <c r="D52" s="29">
        <v>2</v>
      </c>
      <c r="E52" s="47">
        <v>4</v>
      </c>
      <c r="F52" s="47">
        <v>6</v>
      </c>
      <c r="G52" s="47">
        <v>7</v>
      </c>
      <c r="H52" s="47"/>
      <c r="I52" s="47">
        <v>8</v>
      </c>
      <c r="J52" s="47"/>
      <c r="K52" s="47">
        <v>7</v>
      </c>
      <c r="L52" s="47"/>
      <c r="M52" s="47">
        <v>7</v>
      </c>
      <c r="N52" s="47"/>
      <c r="O52" s="47">
        <v>9</v>
      </c>
      <c r="P52" s="47"/>
      <c r="Q52" s="47">
        <v>8</v>
      </c>
      <c r="R52" s="47"/>
      <c r="S52" s="47">
        <v>8</v>
      </c>
      <c r="T52" s="47"/>
      <c r="U52" s="47">
        <v>8</v>
      </c>
      <c r="V52" s="47"/>
      <c r="W52" s="47">
        <v>7</v>
      </c>
      <c r="X52" s="47"/>
      <c r="Y52" s="47">
        <v>9</v>
      </c>
      <c r="Z52" s="47"/>
      <c r="AA52" s="47">
        <f t="shared" si="0"/>
        <v>175</v>
      </c>
      <c r="AB52" s="48">
        <f t="shared" si="1"/>
        <v>7.608695652173913</v>
      </c>
      <c r="AC52" s="47" t="str">
        <f t="shared" si="2"/>
        <v>Khá</v>
      </c>
      <c r="AD52" s="47">
        <f t="shared" si="3"/>
        <v>179</v>
      </c>
      <c r="AE52" s="48">
        <f t="shared" si="4"/>
        <v>7.782608695652174</v>
      </c>
      <c r="AF52" s="47" t="str">
        <f t="shared" si="5"/>
        <v>Khá</v>
      </c>
      <c r="AG52" s="47">
        <v>7</v>
      </c>
      <c r="AH52" s="47"/>
      <c r="AI52" s="47"/>
      <c r="AJ52" s="47"/>
      <c r="AK52" s="47">
        <v>8</v>
      </c>
      <c r="AL52" s="47"/>
      <c r="AM52" s="47">
        <v>6</v>
      </c>
      <c r="AN52" s="47"/>
      <c r="AO52" s="47">
        <v>7</v>
      </c>
      <c r="AP52" s="47"/>
      <c r="AQ52" s="22">
        <f t="shared" si="6"/>
        <v>60</v>
      </c>
      <c r="AR52" s="88">
        <f t="shared" si="7"/>
        <v>6.666666666666667</v>
      </c>
      <c r="AS52" s="40" t="str">
        <f t="shared" si="8"/>
        <v>TBK</v>
      </c>
      <c r="AT52" s="40">
        <f t="shared" si="9"/>
        <v>60</v>
      </c>
      <c r="AU52" s="88">
        <f t="shared" si="10"/>
        <v>6.666666666666667</v>
      </c>
      <c r="AV52" s="40" t="str">
        <f t="shared" si="11"/>
        <v>TBK</v>
      </c>
      <c r="AW52" s="22">
        <f t="shared" si="12"/>
        <v>235</v>
      </c>
      <c r="AX52" s="59">
        <f t="shared" si="13"/>
        <v>7.34375</v>
      </c>
      <c r="AY52" s="22" t="str">
        <f t="shared" si="14"/>
        <v>Khá</v>
      </c>
      <c r="AZ52" s="22">
        <f t="shared" si="15"/>
        <v>239</v>
      </c>
      <c r="BA52" s="59">
        <f t="shared" si="16"/>
        <v>7.46875</v>
      </c>
      <c r="BB52" s="22" t="str">
        <f t="shared" si="17"/>
        <v>Khá</v>
      </c>
      <c r="BC52" s="17"/>
      <c r="BD52" s="17"/>
      <c r="BE52" s="17"/>
      <c r="BF52" s="17"/>
    </row>
    <row r="53" spans="1:58" s="18" customFormat="1" ht="27" customHeight="1">
      <c r="A53" s="16">
        <v>44</v>
      </c>
      <c r="B53" s="53" t="s">
        <v>109</v>
      </c>
      <c r="C53" s="54" t="s">
        <v>110</v>
      </c>
      <c r="D53" s="29">
        <v>3</v>
      </c>
      <c r="E53" s="47">
        <v>4</v>
      </c>
      <c r="F53" s="47">
        <v>6</v>
      </c>
      <c r="G53" s="47">
        <v>8</v>
      </c>
      <c r="H53" s="47"/>
      <c r="I53" s="47">
        <v>8</v>
      </c>
      <c r="J53" s="47"/>
      <c r="K53" s="47">
        <v>5</v>
      </c>
      <c r="L53" s="47"/>
      <c r="M53" s="47">
        <v>8</v>
      </c>
      <c r="N53" s="47"/>
      <c r="O53" s="47">
        <v>9</v>
      </c>
      <c r="P53" s="47"/>
      <c r="Q53" s="47">
        <v>8</v>
      </c>
      <c r="R53" s="47"/>
      <c r="S53" s="47">
        <v>8</v>
      </c>
      <c r="T53" s="47"/>
      <c r="U53" s="47">
        <v>7</v>
      </c>
      <c r="V53" s="47"/>
      <c r="W53" s="47">
        <v>6</v>
      </c>
      <c r="X53" s="47"/>
      <c r="Y53" s="47">
        <v>9</v>
      </c>
      <c r="Z53" s="47"/>
      <c r="AA53" s="47">
        <f t="shared" si="0"/>
        <v>173</v>
      </c>
      <c r="AB53" s="48">
        <f t="shared" si="1"/>
        <v>7.521739130434782</v>
      </c>
      <c r="AC53" s="47" t="str">
        <f t="shared" si="2"/>
        <v>Khá</v>
      </c>
      <c r="AD53" s="47">
        <f t="shared" si="3"/>
        <v>177</v>
      </c>
      <c r="AE53" s="48">
        <f t="shared" si="4"/>
        <v>7.695652173913044</v>
      </c>
      <c r="AF53" s="47" t="str">
        <f t="shared" si="5"/>
        <v>Khá</v>
      </c>
      <c r="AG53" s="47">
        <v>7</v>
      </c>
      <c r="AH53" s="47"/>
      <c r="AI53" s="47">
        <v>7</v>
      </c>
      <c r="AJ53" s="47"/>
      <c r="AK53" s="47"/>
      <c r="AL53" s="47"/>
      <c r="AM53" s="47">
        <v>8</v>
      </c>
      <c r="AN53" s="47"/>
      <c r="AO53" s="47">
        <v>9</v>
      </c>
      <c r="AP53" s="47"/>
      <c r="AQ53" s="22">
        <f t="shared" si="6"/>
        <v>71</v>
      </c>
      <c r="AR53" s="88">
        <f t="shared" si="7"/>
        <v>7.888888888888889</v>
      </c>
      <c r="AS53" s="40" t="str">
        <f t="shared" si="8"/>
        <v>Khá</v>
      </c>
      <c r="AT53" s="40">
        <f t="shared" si="9"/>
        <v>71</v>
      </c>
      <c r="AU53" s="88">
        <f t="shared" si="10"/>
        <v>7.888888888888889</v>
      </c>
      <c r="AV53" s="40" t="str">
        <f t="shared" si="11"/>
        <v>Khá</v>
      </c>
      <c r="AW53" s="22">
        <f t="shared" si="12"/>
        <v>244</v>
      </c>
      <c r="AX53" s="59">
        <f t="shared" si="13"/>
        <v>7.625</v>
      </c>
      <c r="AY53" s="22" t="str">
        <f t="shared" si="14"/>
        <v>Khá</v>
      </c>
      <c r="AZ53" s="22">
        <f t="shared" si="15"/>
        <v>248</v>
      </c>
      <c r="BA53" s="59">
        <f t="shared" si="16"/>
        <v>7.75</v>
      </c>
      <c r="BB53" s="22" t="str">
        <f t="shared" si="17"/>
        <v>Khá</v>
      </c>
      <c r="BC53" s="17"/>
      <c r="BD53" s="17"/>
      <c r="BE53" s="17"/>
      <c r="BF53" s="17"/>
    </row>
    <row r="54" spans="1:58" s="18" customFormat="1" ht="27" customHeight="1">
      <c r="A54" s="16">
        <v>45</v>
      </c>
      <c r="B54" s="53" t="s">
        <v>111</v>
      </c>
      <c r="C54" s="54" t="s">
        <v>112</v>
      </c>
      <c r="D54" s="29">
        <v>1</v>
      </c>
      <c r="E54" s="47">
        <v>5</v>
      </c>
      <c r="F54" s="47"/>
      <c r="G54" s="47">
        <v>8</v>
      </c>
      <c r="H54" s="47"/>
      <c r="I54" s="47">
        <v>8</v>
      </c>
      <c r="J54" s="47"/>
      <c r="K54" s="47">
        <v>9</v>
      </c>
      <c r="L54" s="47"/>
      <c r="M54" s="47">
        <v>8</v>
      </c>
      <c r="N54" s="47"/>
      <c r="O54" s="47">
        <v>9</v>
      </c>
      <c r="P54" s="47"/>
      <c r="Q54" s="47">
        <v>8</v>
      </c>
      <c r="R54" s="47"/>
      <c r="S54" s="47">
        <v>8</v>
      </c>
      <c r="T54" s="47"/>
      <c r="U54" s="47">
        <v>8</v>
      </c>
      <c r="V54" s="47"/>
      <c r="W54" s="47">
        <v>7</v>
      </c>
      <c r="X54" s="47"/>
      <c r="Y54" s="47">
        <v>9</v>
      </c>
      <c r="Z54" s="47"/>
      <c r="AA54" s="47">
        <f t="shared" si="0"/>
        <v>183</v>
      </c>
      <c r="AB54" s="48">
        <f t="shared" si="1"/>
        <v>7.956521739130435</v>
      </c>
      <c r="AC54" s="47" t="str">
        <f t="shared" si="2"/>
        <v>Khá</v>
      </c>
      <c r="AD54" s="47">
        <f t="shared" si="3"/>
        <v>183</v>
      </c>
      <c r="AE54" s="48">
        <f t="shared" si="4"/>
        <v>7.956521739130435</v>
      </c>
      <c r="AF54" s="47" t="str">
        <f t="shared" si="5"/>
        <v>Khá</v>
      </c>
      <c r="AG54" s="47">
        <v>8</v>
      </c>
      <c r="AH54" s="47"/>
      <c r="AI54" s="47"/>
      <c r="AJ54" s="47"/>
      <c r="AK54" s="47">
        <v>8</v>
      </c>
      <c r="AL54" s="47"/>
      <c r="AM54" s="47">
        <v>8</v>
      </c>
      <c r="AN54" s="47"/>
      <c r="AO54" s="47">
        <v>7</v>
      </c>
      <c r="AP54" s="47"/>
      <c r="AQ54" s="22">
        <f t="shared" si="6"/>
        <v>70</v>
      </c>
      <c r="AR54" s="88">
        <f t="shared" si="7"/>
        <v>7.777777777777778</v>
      </c>
      <c r="AS54" s="40" t="str">
        <f t="shared" si="8"/>
        <v>Khá</v>
      </c>
      <c r="AT54" s="40">
        <f t="shared" si="9"/>
        <v>70</v>
      </c>
      <c r="AU54" s="88">
        <f t="shared" si="10"/>
        <v>7.777777777777778</v>
      </c>
      <c r="AV54" s="40" t="str">
        <f t="shared" si="11"/>
        <v>Khá</v>
      </c>
      <c r="AW54" s="22">
        <f t="shared" si="12"/>
        <v>253</v>
      </c>
      <c r="AX54" s="59">
        <f t="shared" si="13"/>
        <v>7.90625</v>
      </c>
      <c r="AY54" s="22" t="str">
        <f t="shared" si="14"/>
        <v>Khá</v>
      </c>
      <c r="AZ54" s="22">
        <f t="shared" si="15"/>
        <v>253</v>
      </c>
      <c r="BA54" s="59">
        <f t="shared" si="16"/>
        <v>7.90625</v>
      </c>
      <c r="BB54" s="22" t="str">
        <f t="shared" si="17"/>
        <v>Khá</v>
      </c>
      <c r="BC54" s="17"/>
      <c r="BD54" s="17"/>
      <c r="BE54" s="17"/>
      <c r="BF54" s="17"/>
    </row>
    <row r="55" spans="1:58" s="18" customFormat="1" ht="27" customHeight="1">
      <c r="A55" s="16">
        <v>46</v>
      </c>
      <c r="B55" s="53" t="s">
        <v>113</v>
      </c>
      <c r="C55" s="54" t="s">
        <v>2</v>
      </c>
      <c r="D55" s="29">
        <v>4</v>
      </c>
      <c r="E55" s="47">
        <v>6</v>
      </c>
      <c r="F55" s="47"/>
      <c r="G55" s="47">
        <v>8</v>
      </c>
      <c r="H55" s="47"/>
      <c r="I55" s="47">
        <v>7</v>
      </c>
      <c r="J55" s="47"/>
      <c r="K55" s="47">
        <v>6</v>
      </c>
      <c r="L55" s="47"/>
      <c r="M55" s="47">
        <v>7</v>
      </c>
      <c r="N55" s="47"/>
      <c r="O55" s="47">
        <v>9</v>
      </c>
      <c r="P55" s="47"/>
      <c r="Q55" s="47">
        <v>7</v>
      </c>
      <c r="R55" s="47"/>
      <c r="S55" s="47">
        <v>5</v>
      </c>
      <c r="T55" s="47"/>
      <c r="U55" s="47">
        <v>7</v>
      </c>
      <c r="V55" s="47"/>
      <c r="W55" s="47">
        <v>7</v>
      </c>
      <c r="X55" s="47"/>
      <c r="Y55" s="47">
        <v>9</v>
      </c>
      <c r="Z55" s="47"/>
      <c r="AA55" s="47">
        <f t="shared" si="0"/>
        <v>165</v>
      </c>
      <c r="AB55" s="48">
        <f t="shared" si="1"/>
        <v>7.173913043478261</v>
      </c>
      <c r="AC55" s="47" t="str">
        <f t="shared" si="2"/>
        <v>Khá</v>
      </c>
      <c r="AD55" s="47">
        <f t="shared" si="3"/>
        <v>165</v>
      </c>
      <c r="AE55" s="48">
        <f t="shared" si="4"/>
        <v>7.173913043478261</v>
      </c>
      <c r="AF55" s="47" t="str">
        <f t="shared" si="5"/>
        <v>Khá</v>
      </c>
      <c r="AG55" s="47">
        <v>8</v>
      </c>
      <c r="AH55" s="47"/>
      <c r="AI55" s="47"/>
      <c r="AJ55" s="47"/>
      <c r="AK55" s="47">
        <v>7</v>
      </c>
      <c r="AL55" s="47"/>
      <c r="AM55" s="47">
        <v>7</v>
      </c>
      <c r="AN55" s="47"/>
      <c r="AO55" s="47">
        <v>8</v>
      </c>
      <c r="AP55" s="47"/>
      <c r="AQ55" s="22">
        <f t="shared" si="6"/>
        <v>67</v>
      </c>
      <c r="AR55" s="88">
        <f t="shared" si="7"/>
        <v>7.444444444444445</v>
      </c>
      <c r="AS55" s="40" t="str">
        <f t="shared" si="8"/>
        <v>Khá</v>
      </c>
      <c r="AT55" s="40">
        <f t="shared" si="9"/>
        <v>67</v>
      </c>
      <c r="AU55" s="88">
        <f t="shared" si="10"/>
        <v>7.444444444444445</v>
      </c>
      <c r="AV55" s="40" t="str">
        <f t="shared" si="11"/>
        <v>Khá</v>
      </c>
      <c r="AW55" s="22">
        <f t="shared" si="12"/>
        <v>232</v>
      </c>
      <c r="AX55" s="59">
        <f t="shared" si="13"/>
        <v>7.25</v>
      </c>
      <c r="AY55" s="22" t="str">
        <f t="shared" si="14"/>
        <v>Khá</v>
      </c>
      <c r="AZ55" s="22">
        <f t="shared" si="15"/>
        <v>232</v>
      </c>
      <c r="BA55" s="59">
        <f t="shared" si="16"/>
        <v>7.25</v>
      </c>
      <c r="BB55" s="22" t="str">
        <f t="shared" si="17"/>
        <v>Khá</v>
      </c>
      <c r="BC55" s="17"/>
      <c r="BD55" s="17"/>
      <c r="BE55" s="17"/>
      <c r="BF55" s="17"/>
    </row>
    <row r="56" spans="1:58" s="18" customFormat="1" ht="27" customHeight="1">
      <c r="A56" s="16">
        <v>47</v>
      </c>
      <c r="B56" s="53" t="s">
        <v>114</v>
      </c>
      <c r="C56" s="54" t="s">
        <v>2</v>
      </c>
      <c r="D56" s="29">
        <v>4</v>
      </c>
      <c r="E56" s="47">
        <v>4</v>
      </c>
      <c r="F56" s="47">
        <v>5</v>
      </c>
      <c r="G56" s="47">
        <v>8</v>
      </c>
      <c r="H56" s="47"/>
      <c r="I56" s="47">
        <v>7</v>
      </c>
      <c r="J56" s="47"/>
      <c r="K56" s="47">
        <v>8</v>
      </c>
      <c r="L56" s="47"/>
      <c r="M56" s="47">
        <v>7</v>
      </c>
      <c r="N56" s="47"/>
      <c r="O56" s="47">
        <v>9</v>
      </c>
      <c r="P56" s="47"/>
      <c r="Q56" s="47">
        <v>7</v>
      </c>
      <c r="R56" s="47"/>
      <c r="S56" s="47">
        <v>8</v>
      </c>
      <c r="T56" s="47"/>
      <c r="U56" s="47">
        <v>7</v>
      </c>
      <c r="V56" s="47"/>
      <c r="W56" s="47">
        <v>6</v>
      </c>
      <c r="X56" s="47"/>
      <c r="Y56" s="47">
        <v>10</v>
      </c>
      <c r="Z56" s="47"/>
      <c r="AA56" s="47">
        <f t="shared" si="0"/>
        <v>172</v>
      </c>
      <c r="AB56" s="48">
        <f t="shared" si="1"/>
        <v>7.478260869565218</v>
      </c>
      <c r="AC56" s="47" t="str">
        <f t="shared" si="2"/>
        <v>Khá</v>
      </c>
      <c r="AD56" s="47">
        <f t="shared" si="3"/>
        <v>174</v>
      </c>
      <c r="AE56" s="48">
        <f t="shared" si="4"/>
        <v>7.565217391304348</v>
      </c>
      <c r="AF56" s="47" t="str">
        <f t="shared" si="5"/>
        <v>Khá</v>
      </c>
      <c r="AG56" s="47">
        <v>6</v>
      </c>
      <c r="AH56" s="47"/>
      <c r="AI56" s="47"/>
      <c r="AJ56" s="47"/>
      <c r="AK56" s="47">
        <v>7</v>
      </c>
      <c r="AL56" s="47"/>
      <c r="AM56" s="47">
        <v>6</v>
      </c>
      <c r="AN56" s="47"/>
      <c r="AO56" s="47">
        <v>6</v>
      </c>
      <c r="AP56" s="47"/>
      <c r="AQ56" s="22">
        <f t="shared" si="6"/>
        <v>55</v>
      </c>
      <c r="AR56" s="88">
        <f t="shared" si="7"/>
        <v>6.111111111111111</v>
      </c>
      <c r="AS56" s="40" t="str">
        <f t="shared" si="8"/>
        <v>TBK</v>
      </c>
      <c r="AT56" s="40">
        <f t="shared" si="9"/>
        <v>55</v>
      </c>
      <c r="AU56" s="88">
        <f t="shared" si="10"/>
        <v>6.111111111111111</v>
      </c>
      <c r="AV56" s="40" t="str">
        <f t="shared" si="11"/>
        <v>TBK</v>
      </c>
      <c r="AW56" s="22">
        <f t="shared" si="12"/>
        <v>227</v>
      </c>
      <c r="AX56" s="59">
        <f t="shared" si="13"/>
        <v>7.09375</v>
      </c>
      <c r="AY56" s="22" t="str">
        <f t="shared" si="14"/>
        <v>Khá</v>
      </c>
      <c r="AZ56" s="22">
        <f t="shared" si="15"/>
        <v>229</v>
      </c>
      <c r="BA56" s="59">
        <f t="shared" si="16"/>
        <v>7.15625</v>
      </c>
      <c r="BB56" s="22" t="str">
        <f t="shared" si="17"/>
        <v>Khá</v>
      </c>
      <c r="BC56" s="17"/>
      <c r="BD56" s="17"/>
      <c r="BE56" s="17"/>
      <c r="BF56" s="17"/>
    </row>
    <row r="57" spans="1:58" s="18" customFormat="1" ht="27" customHeight="1">
      <c r="A57" s="16">
        <v>48</v>
      </c>
      <c r="B57" s="53" t="s">
        <v>115</v>
      </c>
      <c r="C57" s="54" t="s">
        <v>2</v>
      </c>
      <c r="D57" s="29">
        <v>3</v>
      </c>
      <c r="E57" s="47">
        <v>2</v>
      </c>
      <c r="F57" s="47">
        <v>5</v>
      </c>
      <c r="G57" s="47">
        <v>5</v>
      </c>
      <c r="H57" s="47"/>
      <c r="I57" s="47">
        <v>7</v>
      </c>
      <c r="J57" s="47"/>
      <c r="K57" s="47">
        <v>8</v>
      </c>
      <c r="L57" s="47"/>
      <c r="M57" s="47">
        <v>6</v>
      </c>
      <c r="N57" s="47"/>
      <c r="O57" s="47">
        <v>10</v>
      </c>
      <c r="P57" s="47"/>
      <c r="Q57" s="47">
        <v>7</v>
      </c>
      <c r="R57" s="47"/>
      <c r="S57" s="47">
        <v>9</v>
      </c>
      <c r="T57" s="47"/>
      <c r="U57" s="47">
        <v>9</v>
      </c>
      <c r="V57" s="47"/>
      <c r="W57" s="47">
        <v>7</v>
      </c>
      <c r="X57" s="47"/>
      <c r="Y57" s="47">
        <v>9</v>
      </c>
      <c r="Z57" s="47"/>
      <c r="AA57" s="47">
        <f t="shared" si="0"/>
        <v>168</v>
      </c>
      <c r="AB57" s="48">
        <f t="shared" si="1"/>
        <v>7.304347826086956</v>
      </c>
      <c r="AC57" s="47" t="str">
        <f t="shared" si="2"/>
        <v>Khá</v>
      </c>
      <c r="AD57" s="47">
        <f t="shared" si="3"/>
        <v>174</v>
      </c>
      <c r="AE57" s="48">
        <f t="shared" si="4"/>
        <v>7.565217391304348</v>
      </c>
      <c r="AF57" s="47" t="str">
        <f t="shared" si="5"/>
        <v>Khá</v>
      </c>
      <c r="AG57" s="47">
        <v>7</v>
      </c>
      <c r="AH57" s="47"/>
      <c r="AI57" s="47">
        <v>6</v>
      </c>
      <c r="AJ57" s="47"/>
      <c r="AK57" s="47"/>
      <c r="AL57" s="47"/>
      <c r="AM57" s="47">
        <v>6</v>
      </c>
      <c r="AN57" s="47"/>
      <c r="AO57" s="47">
        <v>10</v>
      </c>
      <c r="AP57" s="47"/>
      <c r="AQ57" s="22">
        <f t="shared" si="6"/>
        <v>64</v>
      </c>
      <c r="AR57" s="88">
        <f t="shared" si="7"/>
        <v>7.111111111111111</v>
      </c>
      <c r="AS57" s="40" t="str">
        <f t="shared" si="8"/>
        <v>Khá</v>
      </c>
      <c r="AT57" s="40">
        <f t="shared" si="9"/>
        <v>64</v>
      </c>
      <c r="AU57" s="88">
        <f t="shared" si="10"/>
        <v>7.111111111111111</v>
      </c>
      <c r="AV57" s="40" t="str">
        <f t="shared" si="11"/>
        <v>Khá</v>
      </c>
      <c r="AW57" s="22">
        <f t="shared" si="12"/>
        <v>232</v>
      </c>
      <c r="AX57" s="59">
        <f t="shared" si="13"/>
        <v>7.25</v>
      </c>
      <c r="AY57" s="22" t="str">
        <f t="shared" si="14"/>
        <v>Khá</v>
      </c>
      <c r="AZ57" s="22">
        <f t="shared" si="15"/>
        <v>238</v>
      </c>
      <c r="BA57" s="59">
        <f t="shared" si="16"/>
        <v>7.4375</v>
      </c>
      <c r="BB57" s="22" t="str">
        <f t="shared" si="17"/>
        <v>Khá</v>
      </c>
      <c r="BC57" s="17"/>
      <c r="BD57" s="17"/>
      <c r="BE57" s="17"/>
      <c r="BF57" s="17"/>
    </row>
    <row r="58" spans="1:58" s="18" customFormat="1" ht="27" customHeight="1">
      <c r="A58" s="16">
        <v>49</v>
      </c>
      <c r="B58" s="53" t="s">
        <v>116</v>
      </c>
      <c r="C58" s="54" t="s">
        <v>36</v>
      </c>
      <c r="D58" s="29">
        <v>3</v>
      </c>
      <c r="E58" s="47">
        <v>9</v>
      </c>
      <c r="F58" s="47"/>
      <c r="G58" s="47">
        <v>7</v>
      </c>
      <c r="H58" s="47"/>
      <c r="I58" s="47">
        <v>8</v>
      </c>
      <c r="J58" s="47"/>
      <c r="K58" s="47">
        <v>8</v>
      </c>
      <c r="L58" s="47"/>
      <c r="M58" s="47">
        <v>8</v>
      </c>
      <c r="N58" s="47"/>
      <c r="O58" s="47">
        <v>9</v>
      </c>
      <c r="P58" s="47"/>
      <c r="Q58" s="47">
        <v>8</v>
      </c>
      <c r="R58" s="47"/>
      <c r="S58" s="47">
        <v>7</v>
      </c>
      <c r="T58" s="47"/>
      <c r="U58" s="47">
        <v>9</v>
      </c>
      <c r="V58" s="47"/>
      <c r="W58" s="47">
        <v>6</v>
      </c>
      <c r="X58" s="47"/>
      <c r="Y58" s="47">
        <v>9</v>
      </c>
      <c r="Z58" s="47"/>
      <c r="AA58" s="47">
        <f t="shared" si="0"/>
        <v>189</v>
      </c>
      <c r="AB58" s="48">
        <f t="shared" si="1"/>
        <v>8.217391304347826</v>
      </c>
      <c r="AC58" s="47" t="str">
        <f t="shared" si="2"/>
        <v>Giỏi</v>
      </c>
      <c r="AD58" s="47">
        <f t="shared" si="3"/>
        <v>189</v>
      </c>
      <c r="AE58" s="48">
        <f t="shared" si="4"/>
        <v>8.217391304347826</v>
      </c>
      <c r="AF58" s="47" t="str">
        <f t="shared" si="5"/>
        <v>Giỏi</v>
      </c>
      <c r="AG58" s="47">
        <v>7</v>
      </c>
      <c r="AH58" s="47"/>
      <c r="AI58" s="47">
        <v>7</v>
      </c>
      <c r="AJ58" s="47"/>
      <c r="AK58" s="47"/>
      <c r="AL58" s="47"/>
      <c r="AM58" s="47">
        <v>9</v>
      </c>
      <c r="AN58" s="47"/>
      <c r="AO58" s="47">
        <v>7</v>
      </c>
      <c r="AP58" s="47"/>
      <c r="AQ58" s="22">
        <f t="shared" si="6"/>
        <v>71</v>
      </c>
      <c r="AR58" s="88">
        <f t="shared" si="7"/>
        <v>7.888888888888889</v>
      </c>
      <c r="AS58" s="40" t="str">
        <f t="shared" si="8"/>
        <v>Khá</v>
      </c>
      <c r="AT58" s="40">
        <f t="shared" si="9"/>
        <v>71</v>
      </c>
      <c r="AU58" s="88">
        <f t="shared" si="10"/>
        <v>7.888888888888889</v>
      </c>
      <c r="AV58" s="40" t="str">
        <f t="shared" si="11"/>
        <v>Khá</v>
      </c>
      <c r="AW58" s="22">
        <f t="shared" si="12"/>
        <v>260</v>
      </c>
      <c r="AX58" s="59">
        <f t="shared" si="13"/>
        <v>8.125</v>
      </c>
      <c r="AY58" s="22" t="str">
        <f t="shared" si="14"/>
        <v>Giỏi</v>
      </c>
      <c r="AZ58" s="22">
        <f t="shared" si="15"/>
        <v>260</v>
      </c>
      <c r="BA58" s="59">
        <f t="shared" si="16"/>
        <v>8.125</v>
      </c>
      <c r="BB58" s="22" t="str">
        <f t="shared" si="17"/>
        <v>Giỏi</v>
      </c>
      <c r="BC58" s="17"/>
      <c r="BD58" s="17"/>
      <c r="BE58" s="17"/>
      <c r="BF58" s="17"/>
    </row>
    <row r="59" spans="1:58" s="18" customFormat="1" ht="27" customHeight="1">
      <c r="A59" s="16">
        <v>50</v>
      </c>
      <c r="B59" s="53" t="s">
        <v>117</v>
      </c>
      <c r="C59" s="54" t="s">
        <v>118</v>
      </c>
      <c r="D59" s="29">
        <v>1</v>
      </c>
      <c r="E59" s="47">
        <v>3</v>
      </c>
      <c r="F59" s="47">
        <v>6</v>
      </c>
      <c r="G59" s="47">
        <v>8</v>
      </c>
      <c r="H59" s="47"/>
      <c r="I59" s="47">
        <v>8</v>
      </c>
      <c r="J59" s="47"/>
      <c r="K59" s="47">
        <v>3</v>
      </c>
      <c r="L59" s="47">
        <v>9</v>
      </c>
      <c r="M59" s="47">
        <v>7</v>
      </c>
      <c r="N59" s="47"/>
      <c r="O59" s="47">
        <v>9</v>
      </c>
      <c r="P59" s="47"/>
      <c r="Q59" s="47">
        <v>7</v>
      </c>
      <c r="R59" s="47"/>
      <c r="S59" s="47">
        <v>5</v>
      </c>
      <c r="T59" s="47"/>
      <c r="U59" s="47">
        <v>7</v>
      </c>
      <c r="V59" s="47"/>
      <c r="W59" s="47">
        <v>7</v>
      </c>
      <c r="X59" s="47"/>
      <c r="Y59" s="47">
        <v>9</v>
      </c>
      <c r="Z59" s="47"/>
      <c r="AA59" s="47">
        <f t="shared" si="0"/>
        <v>158</v>
      </c>
      <c r="AB59" s="48">
        <f t="shared" si="1"/>
        <v>6.869565217391305</v>
      </c>
      <c r="AC59" s="47" t="str">
        <f t="shared" si="2"/>
        <v>TBK</v>
      </c>
      <c r="AD59" s="47">
        <f t="shared" si="3"/>
        <v>170</v>
      </c>
      <c r="AE59" s="48">
        <f t="shared" si="4"/>
        <v>7.391304347826087</v>
      </c>
      <c r="AF59" s="47" t="str">
        <f t="shared" si="5"/>
        <v>Khá</v>
      </c>
      <c r="AG59" s="47">
        <v>7</v>
      </c>
      <c r="AH59" s="47"/>
      <c r="AI59" s="47"/>
      <c r="AJ59" s="47"/>
      <c r="AK59" s="47">
        <v>9</v>
      </c>
      <c r="AL59" s="47"/>
      <c r="AM59" s="47">
        <v>6</v>
      </c>
      <c r="AN59" s="47"/>
      <c r="AO59" s="47">
        <v>6</v>
      </c>
      <c r="AP59" s="47"/>
      <c r="AQ59" s="22">
        <f t="shared" si="6"/>
        <v>59</v>
      </c>
      <c r="AR59" s="88">
        <f t="shared" si="7"/>
        <v>6.555555555555555</v>
      </c>
      <c r="AS59" s="40" t="str">
        <f t="shared" si="8"/>
        <v>TBK</v>
      </c>
      <c r="AT59" s="40">
        <f t="shared" si="9"/>
        <v>59</v>
      </c>
      <c r="AU59" s="88">
        <f t="shared" si="10"/>
        <v>6.555555555555555</v>
      </c>
      <c r="AV59" s="40" t="str">
        <f t="shared" si="11"/>
        <v>TBK</v>
      </c>
      <c r="AW59" s="22">
        <f t="shared" si="12"/>
        <v>217</v>
      </c>
      <c r="AX59" s="59">
        <f t="shared" si="13"/>
        <v>6.78125</v>
      </c>
      <c r="AY59" s="22" t="str">
        <f t="shared" si="14"/>
        <v>TBK</v>
      </c>
      <c r="AZ59" s="22">
        <f t="shared" si="15"/>
        <v>229</v>
      </c>
      <c r="BA59" s="59">
        <f t="shared" si="16"/>
        <v>7.15625</v>
      </c>
      <c r="BB59" s="22" t="str">
        <f t="shared" si="17"/>
        <v>Khá</v>
      </c>
      <c r="BC59" s="17"/>
      <c r="BD59" s="17"/>
      <c r="BE59" s="17"/>
      <c r="BF59" s="17"/>
    </row>
    <row r="60" spans="1:58" s="18" customFormat="1" ht="27" customHeight="1">
      <c r="A60" s="16">
        <v>51</v>
      </c>
      <c r="B60" s="53" t="s">
        <v>119</v>
      </c>
      <c r="C60" s="54" t="s">
        <v>120</v>
      </c>
      <c r="D60" s="29">
        <v>3</v>
      </c>
      <c r="E60" s="47">
        <v>5</v>
      </c>
      <c r="F60" s="47"/>
      <c r="G60" s="47">
        <v>6</v>
      </c>
      <c r="H60" s="47"/>
      <c r="I60" s="47">
        <v>7</v>
      </c>
      <c r="J60" s="47"/>
      <c r="K60" s="47">
        <v>4</v>
      </c>
      <c r="L60" s="47">
        <v>8</v>
      </c>
      <c r="M60" s="47">
        <v>6</v>
      </c>
      <c r="N60" s="47"/>
      <c r="O60" s="47">
        <v>9</v>
      </c>
      <c r="P60" s="47"/>
      <c r="Q60" s="47">
        <v>7</v>
      </c>
      <c r="R60" s="47"/>
      <c r="S60" s="47">
        <v>8</v>
      </c>
      <c r="T60" s="47"/>
      <c r="U60" s="47">
        <v>8</v>
      </c>
      <c r="V60" s="47"/>
      <c r="W60" s="47">
        <v>7</v>
      </c>
      <c r="X60" s="47"/>
      <c r="Y60" s="47">
        <v>7</v>
      </c>
      <c r="Z60" s="47"/>
      <c r="AA60" s="47">
        <f t="shared" si="0"/>
        <v>157</v>
      </c>
      <c r="AB60" s="48">
        <f t="shared" si="1"/>
        <v>6.826086956521739</v>
      </c>
      <c r="AC60" s="47" t="str">
        <f t="shared" si="2"/>
        <v>TBK</v>
      </c>
      <c r="AD60" s="47">
        <f t="shared" si="3"/>
        <v>161</v>
      </c>
      <c r="AE60" s="48">
        <f t="shared" si="4"/>
        <v>7</v>
      </c>
      <c r="AF60" s="47" t="str">
        <f t="shared" si="5"/>
        <v>Khá</v>
      </c>
      <c r="AG60" s="47">
        <v>7</v>
      </c>
      <c r="AH60" s="47"/>
      <c r="AI60" s="47"/>
      <c r="AJ60" s="47"/>
      <c r="AK60" s="47">
        <v>7</v>
      </c>
      <c r="AL60" s="47"/>
      <c r="AM60" s="47">
        <v>6</v>
      </c>
      <c r="AN60" s="47"/>
      <c r="AO60" s="47">
        <v>7</v>
      </c>
      <c r="AP60" s="47"/>
      <c r="AQ60" s="22">
        <f t="shared" si="6"/>
        <v>59</v>
      </c>
      <c r="AR60" s="88">
        <f t="shared" si="7"/>
        <v>6.555555555555555</v>
      </c>
      <c r="AS60" s="40" t="str">
        <f t="shared" si="8"/>
        <v>TBK</v>
      </c>
      <c r="AT60" s="40">
        <f t="shared" si="9"/>
        <v>59</v>
      </c>
      <c r="AU60" s="88">
        <f t="shared" si="10"/>
        <v>6.555555555555555</v>
      </c>
      <c r="AV60" s="40" t="str">
        <f t="shared" si="11"/>
        <v>TBK</v>
      </c>
      <c r="AW60" s="22">
        <f t="shared" si="12"/>
        <v>216</v>
      </c>
      <c r="AX60" s="59">
        <f t="shared" si="13"/>
        <v>6.75</v>
      </c>
      <c r="AY60" s="22" t="str">
        <f t="shared" si="14"/>
        <v>TBK</v>
      </c>
      <c r="AZ60" s="22">
        <f t="shared" si="15"/>
        <v>220</v>
      </c>
      <c r="BA60" s="59">
        <f t="shared" si="16"/>
        <v>6.875</v>
      </c>
      <c r="BB60" s="22" t="str">
        <f t="shared" si="17"/>
        <v>TBK</v>
      </c>
      <c r="BC60" s="17">
        <f>20+32</f>
        <v>52</v>
      </c>
      <c r="BD60" s="17"/>
      <c r="BE60" s="17"/>
      <c r="BF60" s="17"/>
    </row>
    <row r="61" spans="1:58" s="18" customFormat="1" ht="27" customHeight="1">
      <c r="A61" s="16">
        <v>52</v>
      </c>
      <c r="B61" s="53" t="s">
        <v>34</v>
      </c>
      <c r="C61" s="54" t="s">
        <v>38</v>
      </c>
      <c r="D61" s="29">
        <v>1</v>
      </c>
      <c r="E61" s="47">
        <v>8</v>
      </c>
      <c r="F61" s="47"/>
      <c r="G61" s="47">
        <v>9</v>
      </c>
      <c r="H61" s="47"/>
      <c r="I61" s="47">
        <v>8</v>
      </c>
      <c r="J61" s="47"/>
      <c r="K61" s="47">
        <v>8</v>
      </c>
      <c r="L61" s="47"/>
      <c r="M61" s="47">
        <v>8</v>
      </c>
      <c r="N61" s="47"/>
      <c r="O61" s="47">
        <v>9</v>
      </c>
      <c r="P61" s="47"/>
      <c r="Q61" s="47">
        <v>9</v>
      </c>
      <c r="R61" s="47"/>
      <c r="S61" s="47">
        <v>9</v>
      </c>
      <c r="T61" s="47"/>
      <c r="U61" s="47">
        <v>9</v>
      </c>
      <c r="V61" s="47"/>
      <c r="W61" s="47">
        <v>7</v>
      </c>
      <c r="X61" s="47"/>
      <c r="Y61" s="47">
        <v>9</v>
      </c>
      <c r="Z61" s="47"/>
      <c r="AA61" s="47">
        <f t="shared" si="0"/>
        <v>197</v>
      </c>
      <c r="AB61" s="48">
        <f t="shared" si="1"/>
        <v>8.565217391304348</v>
      </c>
      <c r="AC61" s="47" t="str">
        <f t="shared" si="2"/>
        <v>Giỏi</v>
      </c>
      <c r="AD61" s="47">
        <f t="shared" si="3"/>
        <v>197</v>
      </c>
      <c r="AE61" s="48">
        <f t="shared" si="4"/>
        <v>8.565217391304348</v>
      </c>
      <c r="AF61" s="47" t="str">
        <f t="shared" si="5"/>
        <v>Giỏi</v>
      </c>
      <c r="AG61" s="47">
        <v>7</v>
      </c>
      <c r="AH61" s="47"/>
      <c r="AI61" s="47"/>
      <c r="AJ61" s="47"/>
      <c r="AK61" s="47">
        <v>8</v>
      </c>
      <c r="AL61" s="47"/>
      <c r="AM61" s="47">
        <v>8</v>
      </c>
      <c r="AN61" s="47"/>
      <c r="AO61" s="47">
        <v>5</v>
      </c>
      <c r="AP61" s="47"/>
      <c r="AQ61" s="22">
        <f t="shared" si="6"/>
        <v>64</v>
      </c>
      <c r="AR61" s="88">
        <f t="shared" si="7"/>
        <v>7.111111111111111</v>
      </c>
      <c r="AS61" s="40" t="str">
        <f t="shared" si="8"/>
        <v>Khá</v>
      </c>
      <c r="AT61" s="40">
        <f t="shared" si="9"/>
        <v>64</v>
      </c>
      <c r="AU61" s="88">
        <f t="shared" si="10"/>
        <v>7.111111111111111</v>
      </c>
      <c r="AV61" s="40" t="str">
        <f t="shared" si="11"/>
        <v>Khá</v>
      </c>
      <c r="AW61" s="22">
        <f t="shared" si="12"/>
        <v>261</v>
      </c>
      <c r="AX61" s="59">
        <f t="shared" si="13"/>
        <v>8.15625</v>
      </c>
      <c r="AY61" s="22" t="str">
        <f t="shared" si="14"/>
        <v>Giỏi</v>
      </c>
      <c r="AZ61" s="22">
        <f t="shared" si="15"/>
        <v>261</v>
      </c>
      <c r="BA61" s="59">
        <f t="shared" si="16"/>
        <v>8.15625</v>
      </c>
      <c r="BB61" s="22" t="str">
        <f t="shared" si="17"/>
        <v>Giỏi</v>
      </c>
      <c r="BC61" s="17"/>
      <c r="BD61" s="17"/>
      <c r="BE61" s="17"/>
      <c r="BF61" s="17"/>
    </row>
    <row r="62" spans="1:58" s="18" customFormat="1" ht="27" customHeight="1">
      <c r="A62" s="16">
        <v>53</v>
      </c>
      <c r="B62" s="53" t="s">
        <v>17</v>
      </c>
      <c r="C62" s="54" t="s">
        <v>121</v>
      </c>
      <c r="D62" s="29">
        <v>4</v>
      </c>
      <c r="E62" s="47">
        <v>4</v>
      </c>
      <c r="F62" s="47">
        <v>6</v>
      </c>
      <c r="G62" s="47">
        <v>6</v>
      </c>
      <c r="H62" s="47"/>
      <c r="I62" s="47">
        <v>7</v>
      </c>
      <c r="J62" s="47"/>
      <c r="K62" s="47">
        <v>9</v>
      </c>
      <c r="L62" s="47"/>
      <c r="M62" s="47">
        <v>7</v>
      </c>
      <c r="N62" s="47"/>
      <c r="O62" s="47">
        <v>8</v>
      </c>
      <c r="P62" s="47"/>
      <c r="Q62" s="47">
        <v>7</v>
      </c>
      <c r="R62" s="47"/>
      <c r="S62" s="47">
        <v>8</v>
      </c>
      <c r="T62" s="47"/>
      <c r="U62" s="47">
        <v>8</v>
      </c>
      <c r="V62" s="47"/>
      <c r="W62" s="47">
        <v>7</v>
      </c>
      <c r="X62" s="47"/>
      <c r="Y62" s="47">
        <v>10</v>
      </c>
      <c r="Z62" s="47"/>
      <c r="AA62" s="47">
        <f t="shared" si="0"/>
        <v>174</v>
      </c>
      <c r="AB62" s="48">
        <f t="shared" si="1"/>
        <v>7.565217391304348</v>
      </c>
      <c r="AC62" s="47" t="str">
        <f t="shared" si="2"/>
        <v>Khá</v>
      </c>
      <c r="AD62" s="47">
        <f t="shared" si="3"/>
        <v>178</v>
      </c>
      <c r="AE62" s="48">
        <f t="shared" si="4"/>
        <v>7.739130434782608</v>
      </c>
      <c r="AF62" s="47" t="str">
        <f t="shared" si="5"/>
        <v>Khá</v>
      </c>
      <c r="AG62" s="47">
        <v>7</v>
      </c>
      <c r="AH62" s="47"/>
      <c r="AI62" s="47"/>
      <c r="AJ62" s="47"/>
      <c r="AK62" s="47">
        <v>9</v>
      </c>
      <c r="AL62" s="47"/>
      <c r="AM62" s="47">
        <v>7</v>
      </c>
      <c r="AN62" s="47"/>
      <c r="AO62" s="47">
        <v>10</v>
      </c>
      <c r="AP62" s="47"/>
      <c r="AQ62" s="22">
        <f t="shared" si="6"/>
        <v>71</v>
      </c>
      <c r="AR62" s="88">
        <f t="shared" si="7"/>
        <v>7.888888888888889</v>
      </c>
      <c r="AS62" s="40" t="str">
        <f t="shared" si="8"/>
        <v>Khá</v>
      </c>
      <c r="AT62" s="40">
        <f t="shared" si="9"/>
        <v>71</v>
      </c>
      <c r="AU62" s="88">
        <f t="shared" si="10"/>
        <v>7.888888888888889</v>
      </c>
      <c r="AV62" s="40" t="str">
        <f t="shared" si="11"/>
        <v>Khá</v>
      </c>
      <c r="AW62" s="22">
        <f t="shared" si="12"/>
        <v>245</v>
      </c>
      <c r="AX62" s="59">
        <f t="shared" si="13"/>
        <v>7.65625</v>
      </c>
      <c r="AY62" s="22" t="str">
        <f t="shared" si="14"/>
        <v>Khá</v>
      </c>
      <c r="AZ62" s="22">
        <f t="shared" si="15"/>
        <v>249</v>
      </c>
      <c r="BA62" s="59">
        <f t="shared" si="16"/>
        <v>7.78125</v>
      </c>
      <c r="BB62" s="22" t="str">
        <f t="shared" si="17"/>
        <v>Khá</v>
      </c>
      <c r="BC62" s="17"/>
      <c r="BD62" s="17"/>
      <c r="BE62" s="17"/>
      <c r="BF62" s="17"/>
    </row>
    <row r="63" spans="1:58" s="18" customFormat="1" ht="27" customHeight="1">
      <c r="A63" s="16">
        <v>54</v>
      </c>
      <c r="B63" s="53" t="s">
        <v>122</v>
      </c>
      <c r="C63" s="54" t="s">
        <v>40</v>
      </c>
      <c r="D63" s="29">
        <v>4</v>
      </c>
      <c r="E63" s="47">
        <v>4</v>
      </c>
      <c r="F63" s="47">
        <v>5</v>
      </c>
      <c r="G63" s="47">
        <v>8</v>
      </c>
      <c r="H63" s="47"/>
      <c r="I63" s="47">
        <v>5</v>
      </c>
      <c r="J63" s="47"/>
      <c r="K63" s="47">
        <v>8</v>
      </c>
      <c r="L63" s="47"/>
      <c r="M63" s="47">
        <v>5</v>
      </c>
      <c r="N63" s="47"/>
      <c r="O63" s="47">
        <v>8</v>
      </c>
      <c r="P63" s="47"/>
      <c r="Q63" s="47">
        <v>6</v>
      </c>
      <c r="R63" s="47"/>
      <c r="S63" s="47">
        <v>8</v>
      </c>
      <c r="T63" s="47"/>
      <c r="U63" s="47">
        <v>6</v>
      </c>
      <c r="V63" s="47"/>
      <c r="W63" s="47">
        <v>7</v>
      </c>
      <c r="X63" s="47"/>
      <c r="Y63" s="47">
        <v>9</v>
      </c>
      <c r="Z63" s="47"/>
      <c r="AA63" s="47">
        <f t="shared" si="0"/>
        <v>152</v>
      </c>
      <c r="AB63" s="48">
        <f t="shared" si="1"/>
        <v>6.608695652173913</v>
      </c>
      <c r="AC63" s="47" t="str">
        <f t="shared" si="2"/>
        <v>TBK</v>
      </c>
      <c r="AD63" s="47">
        <f t="shared" si="3"/>
        <v>154</v>
      </c>
      <c r="AE63" s="48">
        <f t="shared" si="4"/>
        <v>6.695652173913044</v>
      </c>
      <c r="AF63" s="47" t="str">
        <f t="shared" si="5"/>
        <v>TBK</v>
      </c>
      <c r="AG63" s="47">
        <v>7</v>
      </c>
      <c r="AH63" s="47"/>
      <c r="AI63" s="47"/>
      <c r="AJ63" s="47"/>
      <c r="AK63" s="47">
        <v>8</v>
      </c>
      <c r="AL63" s="47"/>
      <c r="AM63" s="47">
        <v>5</v>
      </c>
      <c r="AN63" s="47"/>
      <c r="AO63" s="47">
        <v>8</v>
      </c>
      <c r="AP63" s="47"/>
      <c r="AQ63" s="22">
        <f t="shared" si="6"/>
        <v>58</v>
      </c>
      <c r="AR63" s="88">
        <f t="shared" si="7"/>
        <v>6.444444444444445</v>
      </c>
      <c r="AS63" s="40" t="str">
        <f t="shared" si="8"/>
        <v>TBK</v>
      </c>
      <c r="AT63" s="40">
        <f t="shared" si="9"/>
        <v>58</v>
      </c>
      <c r="AU63" s="88">
        <f t="shared" si="10"/>
        <v>6.444444444444445</v>
      </c>
      <c r="AV63" s="40" t="str">
        <f t="shared" si="11"/>
        <v>TBK</v>
      </c>
      <c r="AW63" s="22">
        <f t="shared" si="12"/>
        <v>210</v>
      </c>
      <c r="AX63" s="59">
        <f t="shared" si="13"/>
        <v>6.5625</v>
      </c>
      <c r="AY63" s="22" t="str">
        <f t="shared" si="14"/>
        <v>TBK</v>
      </c>
      <c r="AZ63" s="22">
        <f t="shared" si="15"/>
        <v>212</v>
      </c>
      <c r="BA63" s="59">
        <f t="shared" si="16"/>
        <v>6.625</v>
      </c>
      <c r="BB63" s="22" t="str">
        <f t="shared" si="17"/>
        <v>TBK</v>
      </c>
      <c r="BC63" s="17"/>
      <c r="BD63" s="17"/>
      <c r="BE63" s="17"/>
      <c r="BF63" s="17"/>
    </row>
    <row r="64" spans="1:58" s="18" customFormat="1" ht="27" customHeight="1">
      <c r="A64" s="16">
        <v>55</v>
      </c>
      <c r="B64" s="53" t="s">
        <v>123</v>
      </c>
      <c r="C64" s="54" t="s">
        <v>124</v>
      </c>
      <c r="D64" s="29">
        <v>1</v>
      </c>
      <c r="E64" s="47">
        <v>5</v>
      </c>
      <c r="F64" s="47"/>
      <c r="G64" s="47">
        <v>8</v>
      </c>
      <c r="H64" s="47"/>
      <c r="I64" s="47">
        <v>7</v>
      </c>
      <c r="J64" s="47"/>
      <c r="K64" s="47">
        <v>5</v>
      </c>
      <c r="L64" s="47"/>
      <c r="M64" s="47">
        <v>6</v>
      </c>
      <c r="N64" s="47"/>
      <c r="O64" s="47">
        <v>9</v>
      </c>
      <c r="P64" s="47"/>
      <c r="Q64" s="47">
        <v>6</v>
      </c>
      <c r="R64" s="47"/>
      <c r="S64" s="47">
        <v>8</v>
      </c>
      <c r="T64" s="47"/>
      <c r="U64" s="47">
        <v>9</v>
      </c>
      <c r="V64" s="47"/>
      <c r="W64" s="47">
        <v>7</v>
      </c>
      <c r="X64" s="47"/>
      <c r="Y64" s="47">
        <v>9</v>
      </c>
      <c r="Z64" s="47"/>
      <c r="AA64" s="47">
        <f t="shared" si="0"/>
        <v>168</v>
      </c>
      <c r="AB64" s="48">
        <f t="shared" si="1"/>
        <v>7.304347826086956</v>
      </c>
      <c r="AC64" s="47" t="str">
        <f t="shared" si="2"/>
        <v>Khá</v>
      </c>
      <c r="AD64" s="47">
        <f t="shared" si="3"/>
        <v>168</v>
      </c>
      <c r="AE64" s="48">
        <f t="shared" si="4"/>
        <v>7.304347826086956</v>
      </c>
      <c r="AF64" s="47" t="str">
        <f t="shared" si="5"/>
        <v>Khá</v>
      </c>
      <c r="AG64" s="47">
        <v>7</v>
      </c>
      <c r="AH64" s="47"/>
      <c r="AI64" s="47"/>
      <c r="AJ64" s="47"/>
      <c r="AK64" s="47">
        <v>7</v>
      </c>
      <c r="AL64" s="47"/>
      <c r="AM64" s="47">
        <v>7</v>
      </c>
      <c r="AN64" s="47"/>
      <c r="AO64" s="47">
        <v>7</v>
      </c>
      <c r="AP64" s="47"/>
      <c r="AQ64" s="22">
        <f t="shared" si="6"/>
        <v>63</v>
      </c>
      <c r="AR64" s="88">
        <f t="shared" si="7"/>
        <v>7</v>
      </c>
      <c r="AS64" s="40" t="str">
        <f t="shared" si="8"/>
        <v>Khá</v>
      </c>
      <c r="AT64" s="40">
        <f t="shared" si="9"/>
        <v>63</v>
      </c>
      <c r="AU64" s="88">
        <f t="shared" si="10"/>
        <v>7</v>
      </c>
      <c r="AV64" s="40" t="str">
        <f t="shared" si="11"/>
        <v>Khá</v>
      </c>
      <c r="AW64" s="22">
        <f t="shared" si="12"/>
        <v>231</v>
      </c>
      <c r="AX64" s="59">
        <f t="shared" si="13"/>
        <v>7.21875</v>
      </c>
      <c r="AY64" s="22" t="str">
        <f t="shared" si="14"/>
        <v>Khá</v>
      </c>
      <c r="AZ64" s="22">
        <f t="shared" si="15"/>
        <v>231</v>
      </c>
      <c r="BA64" s="59">
        <f t="shared" si="16"/>
        <v>7.21875</v>
      </c>
      <c r="BB64" s="22" t="str">
        <f t="shared" si="17"/>
        <v>Khá</v>
      </c>
      <c r="BC64" s="17"/>
      <c r="BD64" s="17"/>
      <c r="BE64" s="17"/>
      <c r="BF64" s="17"/>
    </row>
    <row r="65" spans="1:58" s="18" customFormat="1" ht="27" customHeight="1">
      <c r="A65" s="16">
        <v>56</v>
      </c>
      <c r="B65" s="53" t="s">
        <v>125</v>
      </c>
      <c r="C65" s="54" t="s">
        <v>41</v>
      </c>
      <c r="D65" s="29">
        <v>1</v>
      </c>
      <c r="E65" s="47">
        <v>9</v>
      </c>
      <c r="F65" s="47"/>
      <c r="G65" s="47">
        <v>7</v>
      </c>
      <c r="H65" s="47"/>
      <c r="I65" s="47">
        <v>8</v>
      </c>
      <c r="J65" s="47"/>
      <c r="K65" s="47">
        <v>9</v>
      </c>
      <c r="L65" s="47"/>
      <c r="M65" s="47">
        <v>8</v>
      </c>
      <c r="N65" s="47"/>
      <c r="O65" s="47">
        <v>10</v>
      </c>
      <c r="P65" s="47"/>
      <c r="Q65" s="47">
        <v>8</v>
      </c>
      <c r="R65" s="47"/>
      <c r="S65" s="47">
        <v>9</v>
      </c>
      <c r="T65" s="47"/>
      <c r="U65" s="47">
        <v>9</v>
      </c>
      <c r="V65" s="47"/>
      <c r="W65" s="47">
        <v>8</v>
      </c>
      <c r="X65" s="47"/>
      <c r="Y65" s="47">
        <v>9</v>
      </c>
      <c r="Z65" s="47"/>
      <c r="AA65" s="47">
        <f t="shared" si="0"/>
        <v>197</v>
      </c>
      <c r="AB65" s="48">
        <f t="shared" si="1"/>
        <v>8.565217391304348</v>
      </c>
      <c r="AC65" s="47" t="str">
        <f t="shared" si="2"/>
        <v>Giỏi</v>
      </c>
      <c r="AD65" s="47">
        <f t="shared" si="3"/>
        <v>197</v>
      </c>
      <c r="AE65" s="48">
        <f t="shared" si="4"/>
        <v>8.565217391304348</v>
      </c>
      <c r="AF65" s="47" t="str">
        <f t="shared" si="5"/>
        <v>Giỏi</v>
      </c>
      <c r="AG65" s="47">
        <v>8</v>
      </c>
      <c r="AH65" s="47"/>
      <c r="AI65" s="47"/>
      <c r="AJ65" s="47"/>
      <c r="AK65" s="47">
        <v>9</v>
      </c>
      <c r="AL65" s="47"/>
      <c r="AM65" s="47">
        <v>7</v>
      </c>
      <c r="AN65" s="47"/>
      <c r="AO65" s="47">
        <v>7</v>
      </c>
      <c r="AP65" s="47"/>
      <c r="AQ65" s="22">
        <f t="shared" si="6"/>
        <v>67</v>
      </c>
      <c r="AR65" s="88">
        <f t="shared" si="7"/>
        <v>7.444444444444445</v>
      </c>
      <c r="AS65" s="40" t="str">
        <f t="shared" si="8"/>
        <v>Khá</v>
      </c>
      <c r="AT65" s="40">
        <f t="shared" si="9"/>
        <v>67</v>
      </c>
      <c r="AU65" s="88">
        <f t="shared" si="10"/>
        <v>7.444444444444445</v>
      </c>
      <c r="AV65" s="40" t="str">
        <f t="shared" si="11"/>
        <v>Khá</v>
      </c>
      <c r="AW65" s="22">
        <f t="shared" si="12"/>
        <v>264</v>
      </c>
      <c r="AX65" s="59">
        <f t="shared" si="13"/>
        <v>8.25</v>
      </c>
      <c r="AY65" s="22" t="str">
        <f t="shared" si="14"/>
        <v>Giỏi</v>
      </c>
      <c r="AZ65" s="22">
        <f t="shared" si="15"/>
        <v>264</v>
      </c>
      <c r="BA65" s="59">
        <f t="shared" si="16"/>
        <v>8.25</v>
      </c>
      <c r="BB65" s="22" t="str">
        <f t="shared" si="17"/>
        <v>Giỏi</v>
      </c>
      <c r="BC65" s="17"/>
      <c r="BD65" s="17"/>
      <c r="BE65" s="17"/>
      <c r="BF65" s="17"/>
    </row>
    <row r="66" spans="1:58" s="18" customFormat="1" ht="27" customHeight="1">
      <c r="A66" s="16">
        <v>57</v>
      </c>
      <c r="B66" s="53" t="s">
        <v>126</v>
      </c>
      <c r="C66" s="54" t="s">
        <v>3</v>
      </c>
      <c r="D66" s="29">
        <v>4</v>
      </c>
      <c r="E66" s="51">
        <v>0</v>
      </c>
      <c r="F66" s="47">
        <v>6</v>
      </c>
      <c r="G66" s="47">
        <v>7</v>
      </c>
      <c r="H66" s="47"/>
      <c r="I66" s="47">
        <v>7</v>
      </c>
      <c r="J66" s="47"/>
      <c r="K66" s="47">
        <v>5</v>
      </c>
      <c r="L66" s="47"/>
      <c r="M66" s="47">
        <v>5</v>
      </c>
      <c r="N66" s="47"/>
      <c r="O66" s="47">
        <v>9</v>
      </c>
      <c r="P66" s="47"/>
      <c r="Q66" s="47">
        <v>7</v>
      </c>
      <c r="R66" s="47"/>
      <c r="S66" s="47">
        <v>8</v>
      </c>
      <c r="T66" s="47"/>
      <c r="U66" s="47">
        <v>7</v>
      </c>
      <c r="V66" s="47"/>
      <c r="W66" s="47">
        <v>8</v>
      </c>
      <c r="X66" s="47"/>
      <c r="Y66" s="47">
        <v>8</v>
      </c>
      <c r="Z66" s="47"/>
      <c r="AA66" s="47">
        <f t="shared" si="0"/>
        <v>148</v>
      </c>
      <c r="AB66" s="48">
        <f t="shared" si="1"/>
        <v>6.434782608695652</v>
      </c>
      <c r="AC66" s="47" t="str">
        <f t="shared" si="2"/>
        <v>TBK</v>
      </c>
      <c r="AD66" s="47">
        <f t="shared" si="3"/>
        <v>160</v>
      </c>
      <c r="AE66" s="48">
        <f t="shared" si="4"/>
        <v>6.956521739130435</v>
      </c>
      <c r="AF66" s="47" t="str">
        <f t="shared" si="5"/>
        <v>TBK</v>
      </c>
      <c r="AG66" s="47">
        <v>7</v>
      </c>
      <c r="AH66" s="47"/>
      <c r="AI66" s="47"/>
      <c r="AJ66" s="47"/>
      <c r="AK66" s="47">
        <v>7</v>
      </c>
      <c r="AL66" s="47"/>
      <c r="AM66" s="47">
        <v>6</v>
      </c>
      <c r="AN66" s="47"/>
      <c r="AO66" s="47">
        <v>6</v>
      </c>
      <c r="AP66" s="47"/>
      <c r="AQ66" s="22">
        <f t="shared" si="6"/>
        <v>57</v>
      </c>
      <c r="AR66" s="88">
        <f t="shared" si="7"/>
        <v>6.333333333333333</v>
      </c>
      <c r="AS66" s="40" t="str">
        <f t="shared" si="8"/>
        <v>TBK</v>
      </c>
      <c r="AT66" s="40">
        <f t="shared" si="9"/>
        <v>57</v>
      </c>
      <c r="AU66" s="88">
        <f t="shared" si="10"/>
        <v>6.333333333333333</v>
      </c>
      <c r="AV66" s="40" t="str">
        <f t="shared" si="11"/>
        <v>TBK</v>
      </c>
      <c r="AW66" s="22">
        <f t="shared" si="12"/>
        <v>205</v>
      </c>
      <c r="AX66" s="59">
        <f t="shared" si="13"/>
        <v>6.40625</v>
      </c>
      <c r="AY66" s="22" t="str">
        <f t="shared" si="14"/>
        <v>TBK</v>
      </c>
      <c r="AZ66" s="22">
        <f t="shared" si="15"/>
        <v>217</v>
      </c>
      <c r="BA66" s="59">
        <f t="shared" si="16"/>
        <v>6.78125</v>
      </c>
      <c r="BB66" s="22" t="str">
        <f t="shared" si="17"/>
        <v>TBK</v>
      </c>
      <c r="BC66" s="17"/>
      <c r="BD66" s="17"/>
      <c r="BE66" s="17"/>
      <c r="BF66" s="17"/>
    </row>
    <row r="67" spans="1:58" s="18" customFormat="1" ht="27" customHeight="1">
      <c r="A67" s="16">
        <v>58</v>
      </c>
      <c r="B67" s="53" t="s">
        <v>43</v>
      </c>
      <c r="C67" s="54" t="s">
        <v>44</v>
      </c>
      <c r="D67" s="29">
        <v>3</v>
      </c>
      <c r="E67" s="47">
        <v>7</v>
      </c>
      <c r="F67" s="47"/>
      <c r="G67" s="47">
        <v>8</v>
      </c>
      <c r="H67" s="47"/>
      <c r="I67" s="47">
        <v>8</v>
      </c>
      <c r="J67" s="47"/>
      <c r="K67" s="47">
        <v>8</v>
      </c>
      <c r="L67" s="47"/>
      <c r="M67" s="47">
        <v>8</v>
      </c>
      <c r="N67" s="47"/>
      <c r="O67" s="47">
        <v>9</v>
      </c>
      <c r="P67" s="47"/>
      <c r="Q67" s="47">
        <v>8</v>
      </c>
      <c r="R67" s="47"/>
      <c r="S67" s="47">
        <v>9</v>
      </c>
      <c r="T67" s="47"/>
      <c r="U67" s="47">
        <v>7</v>
      </c>
      <c r="V67" s="47"/>
      <c r="W67" s="47">
        <v>7</v>
      </c>
      <c r="X67" s="47"/>
      <c r="Y67" s="47">
        <v>9</v>
      </c>
      <c r="Z67" s="47"/>
      <c r="AA67" s="47">
        <f t="shared" si="0"/>
        <v>185</v>
      </c>
      <c r="AB67" s="48">
        <f t="shared" si="1"/>
        <v>8.043478260869565</v>
      </c>
      <c r="AC67" s="47" t="str">
        <f t="shared" si="2"/>
        <v>Giỏi</v>
      </c>
      <c r="AD67" s="47">
        <f t="shared" si="3"/>
        <v>185</v>
      </c>
      <c r="AE67" s="48">
        <f t="shared" si="4"/>
        <v>8.043478260869565</v>
      </c>
      <c r="AF67" s="47" t="str">
        <f t="shared" si="5"/>
        <v>Giỏi</v>
      </c>
      <c r="AG67" s="47">
        <v>7</v>
      </c>
      <c r="AH67" s="47"/>
      <c r="AI67" s="47"/>
      <c r="AJ67" s="47"/>
      <c r="AK67" s="47">
        <v>7</v>
      </c>
      <c r="AL67" s="47"/>
      <c r="AM67" s="47">
        <v>7</v>
      </c>
      <c r="AN67" s="47"/>
      <c r="AO67" s="47">
        <v>7</v>
      </c>
      <c r="AP67" s="47"/>
      <c r="AQ67" s="22">
        <f t="shared" si="6"/>
        <v>63</v>
      </c>
      <c r="AR67" s="88">
        <f t="shared" si="7"/>
        <v>7</v>
      </c>
      <c r="AS67" s="40" t="str">
        <f t="shared" si="8"/>
        <v>Khá</v>
      </c>
      <c r="AT67" s="40">
        <f t="shared" si="9"/>
        <v>63</v>
      </c>
      <c r="AU67" s="88">
        <f t="shared" si="10"/>
        <v>7</v>
      </c>
      <c r="AV67" s="40" t="str">
        <f t="shared" si="11"/>
        <v>Khá</v>
      </c>
      <c r="AW67" s="22">
        <f t="shared" si="12"/>
        <v>248</v>
      </c>
      <c r="AX67" s="59">
        <f t="shared" si="13"/>
        <v>7.75</v>
      </c>
      <c r="AY67" s="22" t="str">
        <f t="shared" si="14"/>
        <v>Khá</v>
      </c>
      <c r="AZ67" s="22">
        <f t="shared" si="15"/>
        <v>248</v>
      </c>
      <c r="BA67" s="59">
        <f t="shared" si="16"/>
        <v>7.75</v>
      </c>
      <c r="BB67" s="22" t="str">
        <f t="shared" si="17"/>
        <v>Khá</v>
      </c>
      <c r="BC67" s="17"/>
      <c r="BD67" s="17"/>
      <c r="BE67" s="17"/>
      <c r="BF67" s="17"/>
    </row>
    <row r="68" spans="1:58" s="18" customFormat="1" ht="27" customHeight="1">
      <c r="A68" s="16">
        <v>59</v>
      </c>
      <c r="B68" s="53" t="s">
        <v>127</v>
      </c>
      <c r="C68" s="54" t="s">
        <v>128</v>
      </c>
      <c r="D68" s="29">
        <v>3</v>
      </c>
      <c r="E68" s="47">
        <v>7</v>
      </c>
      <c r="F68" s="47"/>
      <c r="G68" s="47">
        <v>6</v>
      </c>
      <c r="H68" s="47"/>
      <c r="I68" s="47">
        <v>8</v>
      </c>
      <c r="J68" s="47"/>
      <c r="K68" s="47">
        <v>8</v>
      </c>
      <c r="L68" s="47"/>
      <c r="M68" s="47">
        <v>6</v>
      </c>
      <c r="N68" s="47"/>
      <c r="O68" s="47">
        <v>9</v>
      </c>
      <c r="P68" s="47"/>
      <c r="Q68" s="47">
        <v>7</v>
      </c>
      <c r="R68" s="47"/>
      <c r="S68" s="47">
        <v>9</v>
      </c>
      <c r="T68" s="47"/>
      <c r="U68" s="47">
        <v>9</v>
      </c>
      <c r="V68" s="47"/>
      <c r="W68" s="47">
        <v>7</v>
      </c>
      <c r="X68" s="47"/>
      <c r="Y68" s="47">
        <v>9</v>
      </c>
      <c r="Z68" s="47"/>
      <c r="AA68" s="47">
        <f t="shared" si="0"/>
        <v>180</v>
      </c>
      <c r="AB68" s="48">
        <f t="shared" si="1"/>
        <v>7.826086956521739</v>
      </c>
      <c r="AC68" s="47" t="str">
        <f t="shared" si="2"/>
        <v>Khá</v>
      </c>
      <c r="AD68" s="47">
        <f t="shared" si="3"/>
        <v>180</v>
      </c>
      <c r="AE68" s="48">
        <f t="shared" si="4"/>
        <v>7.826086956521739</v>
      </c>
      <c r="AF68" s="47" t="str">
        <f t="shared" si="5"/>
        <v>Khá</v>
      </c>
      <c r="AG68" s="47">
        <v>6</v>
      </c>
      <c r="AH68" s="47"/>
      <c r="AI68" s="47">
        <v>7</v>
      </c>
      <c r="AJ68" s="47"/>
      <c r="AK68" s="47"/>
      <c r="AL68" s="47"/>
      <c r="AM68" s="47">
        <v>6</v>
      </c>
      <c r="AN68" s="47"/>
      <c r="AO68" s="47">
        <v>9</v>
      </c>
      <c r="AP68" s="47"/>
      <c r="AQ68" s="22">
        <f t="shared" si="6"/>
        <v>61</v>
      </c>
      <c r="AR68" s="88">
        <f t="shared" si="7"/>
        <v>6.777777777777778</v>
      </c>
      <c r="AS68" s="40" t="str">
        <f t="shared" si="8"/>
        <v>TBK</v>
      </c>
      <c r="AT68" s="40">
        <f t="shared" si="9"/>
        <v>61</v>
      </c>
      <c r="AU68" s="88">
        <f t="shared" si="10"/>
        <v>6.777777777777778</v>
      </c>
      <c r="AV68" s="40" t="str">
        <f t="shared" si="11"/>
        <v>TBK</v>
      </c>
      <c r="AW68" s="22">
        <f t="shared" si="12"/>
        <v>241</v>
      </c>
      <c r="AX68" s="59">
        <f t="shared" si="13"/>
        <v>7.53125</v>
      </c>
      <c r="AY68" s="22" t="str">
        <f t="shared" si="14"/>
        <v>Khá</v>
      </c>
      <c r="AZ68" s="22">
        <f t="shared" si="15"/>
        <v>241</v>
      </c>
      <c r="BA68" s="59">
        <f t="shared" si="16"/>
        <v>7.53125</v>
      </c>
      <c r="BB68" s="22" t="str">
        <f t="shared" si="17"/>
        <v>Khá</v>
      </c>
      <c r="BC68" s="17"/>
      <c r="BD68" s="17"/>
      <c r="BE68" s="17"/>
      <c r="BF68" s="17"/>
    </row>
    <row r="69" spans="1:58" s="18" customFormat="1" ht="27" customHeight="1">
      <c r="A69" s="16">
        <v>60</v>
      </c>
      <c r="B69" s="53" t="s">
        <v>129</v>
      </c>
      <c r="C69" s="54" t="s">
        <v>130</v>
      </c>
      <c r="D69" s="29">
        <v>3</v>
      </c>
      <c r="E69" s="47">
        <v>7</v>
      </c>
      <c r="F69" s="47"/>
      <c r="G69" s="47">
        <v>1</v>
      </c>
      <c r="H69" s="47">
        <v>7</v>
      </c>
      <c r="I69" s="47">
        <v>7</v>
      </c>
      <c r="J69" s="47"/>
      <c r="K69" s="47">
        <v>8</v>
      </c>
      <c r="L69" s="47"/>
      <c r="M69" s="47">
        <v>7</v>
      </c>
      <c r="N69" s="47"/>
      <c r="O69" s="47">
        <v>9</v>
      </c>
      <c r="P69" s="47"/>
      <c r="Q69" s="47">
        <v>6</v>
      </c>
      <c r="R69" s="47"/>
      <c r="S69" s="47">
        <v>6</v>
      </c>
      <c r="T69" s="47"/>
      <c r="U69" s="47">
        <v>8</v>
      </c>
      <c r="V69" s="47"/>
      <c r="W69" s="47">
        <v>7</v>
      </c>
      <c r="X69" s="47"/>
      <c r="Y69" s="47">
        <v>9</v>
      </c>
      <c r="Z69" s="47"/>
      <c r="AA69" s="47">
        <f t="shared" si="0"/>
        <v>164</v>
      </c>
      <c r="AB69" s="48">
        <f t="shared" si="1"/>
        <v>7.130434782608695</v>
      </c>
      <c r="AC69" s="47" t="str">
        <f t="shared" si="2"/>
        <v>Khá</v>
      </c>
      <c r="AD69" s="47">
        <f t="shared" si="3"/>
        <v>170</v>
      </c>
      <c r="AE69" s="48">
        <f t="shared" si="4"/>
        <v>7.391304347826087</v>
      </c>
      <c r="AF69" s="47" t="str">
        <f t="shared" si="5"/>
        <v>Khá</v>
      </c>
      <c r="AG69" s="47">
        <v>7</v>
      </c>
      <c r="AH69" s="47"/>
      <c r="AI69" s="47">
        <v>5</v>
      </c>
      <c r="AJ69" s="47"/>
      <c r="AK69" s="47"/>
      <c r="AL69" s="47"/>
      <c r="AM69" s="47">
        <v>7</v>
      </c>
      <c r="AN69" s="47"/>
      <c r="AO69" s="47">
        <v>9</v>
      </c>
      <c r="AP69" s="47"/>
      <c r="AQ69" s="22">
        <f t="shared" si="6"/>
        <v>65</v>
      </c>
      <c r="AR69" s="88">
        <f t="shared" si="7"/>
        <v>7.222222222222222</v>
      </c>
      <c r="AS69" s="40" t="str">
        <f t="shared" si="8"/>
        <v>Khá</v>
      </c>
      <c r="AT69" s="40">
        <f t="shared" si="9"/>
        <v>65</v>
      </c>
      <c r="AU69" s="88">
        <f t="shared" si="10"/>
        <v>7.222222222222222</v>
      </c>
      <c r="AV69" s="40" t="str">
        <f t="shared" si="11"/>
        <v>Khá</v>
      </c>
      <c r="AW69" s="22">
        <f t="shared" si="12"/>
        <v>229</v>
      </c>
      <c r="AX69" s="59">
        <f t="shared" si="13"/>
        <v>7.15625</v>
      </c>
      <c r="AY69" s="22" t="str">
        <f t="shared" si="14"/>
        <v>Khá</v>
      </c>
      <c r="AZ69" s="22">
        <f t="shared" si="15"/>
        <v>235</v>
      </c>
      <c r="BA69" s="59">
        <f t="shared" si="16"/>
        <v>7.34375</v>
      </c>
      <c r="BB69" s="22" t="str">
        <f t="shared" si="17"/>
        <v>Khá</v>
      </c>
      <c r="BC69" s="17"/>
      <c r="BD69" s="17"/>
      <c r="BE69" s="17"/>
      <c r="BF69" s="17"/>
    </row>
    <row r="70" spans="1:58" s="18" customFormat="1" ht="27" customHeight="1">
      <c r="A70" s="16">
        <v>61</v>
      </c>
      <c r="B70" s="53" t="s">
        <v>131</v>
      </c>
      <c r="C70" s="54" t="s">
        <v>132</v>
      </c>
      <c r="D70" s="29">
        <v>1</v>
      </c>
      <c r="E70" s="47">
        <v>9</v>
      </c>
      <c r="F70" s="47"/>
      <c r="G70" s="47">
        <v>9</v>
      </c>
      <c r="H70" s="47"/>
      <c r="I70" s="47">
        <v>9</v>
      </c>
      <c r="J70" s="47"/>
      <c r="K70" s="47">
        <v>8</v>
      </c>
      <c r="L70" s="47"/>
      <c r="M70" s="47">
        <v>9</v>
      </c>
      <c r="N70" s="47"/>
      <c r="O70" s="47">
        <v>9</v>
      </c>
      <c r="P70" s="47"/>
      <c r="Q70" s="47">
        <v>8</v>
      </c>
      <c r="R70" s="47"/>
      <c r="S70" s="47">
        <v>5</v>
      </c>
      <c r="T70" s="47"/>
      <c r="U70" s="47">
        <v>8</v>
      </c>
      <c r="V70" s="47"/>
      <c r="W70" s="47">
        <v>9</v>
      </c>
      <c r="X70" s="47"/>
      <c r="Y70" s="47">
        <v>9</v>
      </c>
      <c r="Z70" s="47"/>
      <c r="AA70" s="47">
        <f t="shared" si="0"/>
        <v>192</v>
      </c>
      <c r="AB70" s="48">
        <f t="shared" si="1"/>
        <v>8.347826086956522</v>
      </c>
      <c r="AC70" s="47" t="str">
        <f t="shared" si="2"/>
        <v>Giỏi</v>
      </c>
      <c r="AD70" s="47">
        <f t="shared" si="3"/>
        <v>192</v>
      </c>
      <c r="AE70" s="48">
        <f t="shared" si="4"/>
        <v>8.347826086956522</v>
      </c>
      <c r="AF70" s="47" t="str">
        <f t="shared" si="5"/>
        <v>Giỏi</v>
      </c>
      <c r="AG70" s="47">
        <v>7</v>
      </c>
      <c r="AH70" s="47"/>
      <c r="AI70" s="47"/>
      <c r="AJ70" s="47"/>
      <c r="AK70" s="47">
        <v>8</v>
      </c>
      <c r="AL70" s="47"/>
      <c r="AM70" s="47">
        <v>9</v>
      </c>
      <c r="AN70" s="47"/>
      <c r="AO70" s="47">
        <v>10</v>
      </c>
      <c r="AP70" s="47"/>
      <c r="AQ70" s="22">
        <f t="shared" si="6"/>
        <v>78</v>
      </c>
      <c r="AR70" s="88">
        <f t="shared" si="7"/>
        <v>8.666666666666666</v>
      </c>
      <c r="AS70" s="40" t="str">
        <f t="shared" si="8"/>
        <v>Giỏi</v>
      </c>
      <c r="AT70" s="40">
        <f t="shared" si="9"/>
        <v>78</v>
      </c>
      <c r="AU70" s="88">
        <f t="shared" si="10"/>
        <v>8.666666666666666</v>
      </c>
      <c r="AV70" s="40" t="str">
        <f t="shared" si="11"/>
        <v>Giỏi</v>
      </c>
      <c r="AW70" s="22">
        <f t="shared" si="12"/>
        <v>270</v>
      </c>
      <c r="AX70" s="59">
        <f t="shared" si="13"/>
        <v>8.4375</v>
      </c>
      <c r="AY70" s="22" t="str">
        <f t="shared" si="14"/>
        <v>Giỏi</v>
      </c>
      <c r="AZ70" s="22">
        <f t="shared" si="15"/>
        <v>270</v>
      </c>
      <c r="BA70" s="59">
        <f t="shared" si="16"/>
        <v>8.4375</v>
      </c>
      <c r="BB70" s="22" t="str">
        <f t="shared" si="17"/>
        <v>Giỏi</v>
      </c>
      <c r="BC70" s="17"/>
      <c r="BD70" s="17"/>
      <c r="BE70" s="17"/>
      <c r="BF70" s="17"/>
    </row>
    <row r="71" spans="1:58" s="18" customFormat="1" ht="27" customHeight="1">
      <c r="A71" s="16">
        <v>62</v>
      </c>
      <c r="B71" s="55" t="s">
        <v>133</v>
      </c>
      <c r="C71" s="56" t="s">
        <v>149</v>
      </c>
      <c r="D71" s="31">
        <v>3</v>
      </c>
      <c r="E71" s="47">
        <v>1</v>
      </c>
      <c r="F71" s="47">
        <v>5</v>
      </c>
      <c r="G71" s="47">
        <v>8</v>
      </c>
      <c r="H71" s="47"/>
      <c r="I71" s="47">
        <v>8</v>
      </c>
      <c r="J71" s="47"/>
      <c r="K71" s="47">
        <v>6</v>
      </c>
      <c r="L71" s="47"/>
      <c r="M71" s="47">
        <v>6</v>
      </c>
      <c r="N71" s="47"/>
      <c r="O71" s="47">
        <v>9</v>
      </c>
      <c r="P71" s="47"/>
      <c r="Q71" s="47">
        <v>6</v>
      </c>
      <c r="R71" s="47"/>
      <c r="S71" s="47">
        <v>9</v>
      </c>
      <c r="T71" s="47"/>
      <c r="U71" s="52">
        <v>0</v>
      </c>
      <c r="V71" s="47">
        <v>8</v>
      </c>
      <c r="W71" s="47">
        <v>6</v>
      </c>
      <c r="X71" s="47"/>
      <c r="Y71" s="47">
        <v>4</v>
      </c>
      <c r="Z71" s="47">
        <v>7</v>
      </c>
      <c r="AA71" s="47">
        <f t="shared" si="0"/>
        <v>117</v>
      </c>
      <c r="AB71" s="48">
        <f>AA71/20</f>
        <v>5.85</v>
      </c>
      <c r="AC71" s="47" t="str">
        <f t="shared" si="2"/>
        <v>TB</v>
      </c>
      <c r="AD71" s="47">
        <f t="shared" si="3"/>
        <v>161</v>
      </c>
      <c r="AE71" s="48">
        <f>AD71/20</f>
        <v>8.05</v>
      </c>
      <c r="AF71" s="47" t="str">
        <f t="shared" si="5"/>
        <v>Giỏi</v>
      </c>
      <c r="AG71" s="47">
        <v>7</v>
      </c>
      <c r="AH71" s="47"/>
      <c r="AI71" s="47">
        <v>3</v>
      </c>
      <c r="AJ71" s="47">
        <v>6</v>
      </c>
      <c r="AK71" s="47"/>
      <c r="AL71" s="47"/>
      <c r="AM71" s="47">
        <v>6</v>
      </c>
      <c r="AN71" s="47"/>
      <c r="AO71" s="47">
        <v>6</v>
      </c>
      <c r="AP71" s="47"/>
      <c r="AQ71" s="22">
        <f t="shared" si="6"/>
        <v>53</v>
      </c>
      <c r="AR71" s="88">
        <f t="shared" si="7"/>
        <v>5.888888888888889</v>
      </c>
      <c r="AS71" s="40" t="str">
        <f t="shared" si="8"/>
        <v>TB</v>
      </c>
      <c r="AT71" s="40">
        <f t="shared" si="9"/>
        <v>56</v>
      </c>
      <c r="AU71" s="88">
        <f t="shared" si="10"/>
        <v>6.222222222222222</v>
      </c>
      <c r="AV71" s="40" t="str">
        <f t="shared" si="11"/>
        <v>TBK</v>
      </c>
      <c r="AW71" s="22">
        <f t="shared" si="12"/>
        <v>170</v>
      </c>
      <c r="AX71" s="59">
        <f t="shared" si="13"/>
        <v>5.3125</v>
      </c>
      <c r="AY71" s="22" t="str">
        <f t="shared" si="14"/>
        <v>TB</v>
      </c>
      <c r="AZ71" s="22">
        <f t="shared" si="15"/>
        <v>217</v>
      </c>
      <c r="BA71" s="59">
        <f t="shared" si="16"/>
        <v>6.78125</v>
      </c>
      <c r="BB71" s="22" t="str">
        <f t="shared" si="17"/>
        <v>TBK</v>
      </c>
      <c r="BC71" s="17"/>
      <c r="BD71" s="17"/>
      <c r="BE71" s="17"/>
      <c r="BF71" s="17"/>
    </row>
    <row r="72" ht="16.5">
      <c r="AA72" s="26"/>
    </row>
    <row r="73" spans="1:58" s="18" customFormat="1" ht="27" customHeight="1">
      <c r="A73" s="17"/>
      <c r="C73" s="24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90"/>
      <c r="S73" s="90"/>
      <c r="U73" s="90"/>
      <c r="V73" s="91" t="s">
        <v>151</v>
      </c>
      <c r="W73" s="92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85"/>
      <c r="AS73" s="17"/>
      <c r="AT73" s="17"/>
      <c r="AU73" s="85"/>
      <c r="AV73" s="17"/>
      <c r="AW73" s="17"/>
      <c r="AX73" s="85"/>
      <c r="AY73" s="17"/>
      <c r="AZ73" s="17"/>
      <c r="BA73" s="85"/>
      <c r="BB73" s="17"/>
      <c r="BC73" s="17"/>
      <c r="BD73" s="17"/>
      <c r="BE73" s="17"/>
      <c r="BF73" s="17"/>
    </row>
    <row r="74" spans="1:58" s="18" customFormat="1" ht="27" customHeight="1">
      <c r="A74" s="17"/>
      <c r="C74" s="24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90"/>
      <c r="S74" s="90"/>
      <c r="T74" s="90"/>
      <c r="U74" s="90"/>
      <c r="V74" s="90"/>
      <c r="W74" s="92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85"/>
      <c r="AS74" s="17"/>
      <c r="AT74" s="17"/>
      <c r="AU74" s="85"/>
      <c r="AV74" s="17"/>
      <c r="AW74" s="17"/>
      <c r="AX74" s="85"/>
      <c r="AY74" s="17"/>
      <c r="AZ74" s="17"/>
      <c r="BA74" s="85"/>
      <c r="BB74" s="17"/>
      <c r="BC74" s="17"/>
      <c r="BD74" s="17"/>
      <c r="BE74" s="17"/>
      <c r="BF74" s="17"/>
    </row>
    <row r="75" spans="1:58" s="18" customFormat="1" ht="27" customHeight="1">
      <c r="A75" s="17"/>
      <c r="C75" s="24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90"/>
      <c r="S75" s="90"/>
      <c r="T75" s="90"/>
      <c r="U75" s="90"/>
      <c r="V75" s="90"/>
      <c r="W75" s="92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85"/>
      <c r="AS75" s="17"/>
      <c r="AT75" s="17"/>
      <c r="AU75" s="85"/>
      <c r="AV75" s="17"/>
      <c r="AW75" s="17"/>
      <c r="AX75" s="85"/>
      <c r="AY75" s="17"/>
      <c r="AZ75" s="17"/>
      <c r="BA75" s="85"/>
      <c r="BB75" s="17"/>
      <c r="BC75" s="17"/>
      <c r="BD75" s="17"/>
      <c r="BE75" s="17"/>
      <c r="BF75" s="17"/>
    </row>
    <row r="76" spans="1:58" s="18" customFormat="1" ht="27" customHeight="1">
      <c r="A76" s="17"/>
      <c r="C76" s="24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90"/>
      <c r="U76" s="90"/>
      <c r="V76" s="91" t="s">
        <v>152</v>
      </c>
      <c r="W76" s="92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85"/>
      <c r="AS76" s="17"/>
      <c r="AT76" s="17"/>
      <c r="AU76" s="85"/>
      <c r="AV76" s="17"/>
      <c r="AW76" s="17"/>
      <c r="AX76" s="85"/>
      <c r="AY76" s="17"/>
      <c r="AZ76" s="17"/>
      <c r="BA76" s="85"/>
      <c r="BB76" s="17"/>
      <c r="BC76" s="17"/>
      <c r="BD76" s="17"/>
      <c r="BE76" s="17"/>
      <c r="BF76" s="17"/>
    </row>
    <row r="77" spans="1:58" s="18" customFormat="1" ht="27" customHeight="1">
      <c r="A77" s="17"/>
      <c r="C77" s="24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89"/>
      <c r="S77" s="89"/>
      <c r="T77" s="89"/>
      <c r="U77" s="89"/>
      <c r="V77" s="89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85"/>
      <c r="AS77" s="17"/>
      <c r="AT77" s="17"/>
      <c r="AU77" s="85"/>
      <c r="AV77" s="17"/>
      <c r="AW77" s="17"/>
      <c r="AX77" s="85"/>
      <c r="AY77" s="17"/>
      <c r="AZ77" s="17"/>
      <c r="BA77" s="85"/>
      <c r="BB77" s="17"/>
      <c r="BC77" s="17"/>
      <c r="BD77" s="17"/>
      <c r="BE77" s="17"/>
      <c r="BF77" s="17"/>
    </row>
    <row r="78" spans="1:58" s="18" customFormat="1" ht="27" customHeight="1">
      <c r="A78" s="17"/>
      <c r="C78" s="24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89"/>
      <c r="S78" s="89"/>
      <c r="U78" s="89"/>
      <c r="V78" s="89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85"/>
      <c r="AS78" s="17"/>
      <c r="AT78" s="17"/>
      <c r="AU78" s="85"/>
      <c r="AV78" s="17"/>
      <c r="AW78" s="17"/>
      <c r="AX78" s="85"/>
      <c r="AY78" s="17"/>
      <c r="AZ78" s="17"/>
      <c r="BA78" s="85"/>
      <c r="BB78" s="17"/>
      <c r="BC78" s="17"/>
      <c r="BD78" s="17"/>
      <c r="BE78" s="17"/>
      <c r="BF78" s="17"/>
    </row>
    <row r="79" spans="1:58" s="18" customFormat="1" ht="27" customHeight="1">
      <c r="A79" s="17"/>
      <c r="C79" s="24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89"/>
      <c r="S79" s="89"/>
      <c r="T79" s="89"/>
      <c r="U79" s="89"/>
      <c r="V79" s="89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85"/>
      <c r="AS79" s="17"/>
      <c r="AT79" s="17"/>
      <c r="AU79" s="85"/>
      <c r="AV79" s="17"/>
      <c r="AW79" s="17"/>
      <c r="AX79" s="85"/>
      <c r="AY79" s="17"/>
      <c r="AZ79" s="17"/>
      <c r="BA79" s="85"/>
      <c r="BB79" s="17"/>
      <c r="BC79" s="17"/>
      <c r="BD79" s="17"/>
      <c r="BE79" s="17"/>
      <c r="BF79" s="17"/>
    </row>
    <row r="80" spans="1:58" s="18" customFormat="1" ht="27" customHeight="1">
      <c r="A80" s="17"/>
      <c r="C80" s="24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85"/>
      <c r="AS80" s="17"/>
      <c r="AT80" s="17"/>
      <c r="AU80" s="85"/>
      <c r="AV80" s="17"/>
      <c r="AW80" s="17"/>
      <c r="AX80" s="85"/>
      <c r="AY80" s="17"/>
      <c r="AZ80" s="17"/>
      <c r="BA80" s="85"/>
      <c r="BB80" s="17"/>
      <c r="BC80" s="17"/>
      <c r="BD80" s="17"/>
      <c r="BE80" s="17"/>
      <c r="BF80" s="17"/>
    </row>
    <row r="81" spans="1:58" s="18" customFormat="1" ht="27" customHeight="1">
      <c r="A81" s="17"/>
      <c r="C81" s="24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85"/>
      <c r="AS81" s="17"/>
      <c r="AT81" s="17"/>
      <c r="AU81" s="85"/>
      <c r="AV81" s="17"/>
      <c r="AW81" s="17"/>
      <c r="AX81" s="85"/>
      <c r="AY81" s="17"/>
      <c r="AZ81" s="17"/>
      <c r="BA81" s="85"/>
      <c r="BB81" s="17"/>
      <c r="BC81" s="17"/>
      <c r="BD81" s="17"/>
      <c r="BE81" s="17"/>
      <c r="BF81" s="17"/>
    </row>
    <row r="82" spans="1:58" s="18" customFormat="1" ht="27" customHeight="1">
      <c r="A82" s="17"/>
      <c r="C82" s="24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85"/>
      <c r="AS82" s="17"/>
      <c r="AT82" s="17"/>
      <c r="AU82" s="85"/>
      <c r="AV82" s="17"/>
      <c r="AW82" s="17"/>
      <c r="AX82" s="85"/>
      <c r="AY82" s="17"/>
      <c r="AZ82" s="17"/>
      <c r="BA82" s="85"/>
      <c r="BB82" s="17"/>
      <c r="BC82" s="17"/>
      <c r="BD82" s="17"/>
      <c r="BE82" s="17"/>
      <c r="BF82" s="17"/>
    </row>
    <row r="83" spans="1:58" s="18" customFormat="1" ht="27" customHeight="1">
      <c r="A83" s="17"/>
      <c r="C83" s="24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85"/>
      <c r="AS83" s="17"/>
      <c r="AT83" s="17"/>
      <c r="AU83" s="85"/>
      <c r="AV83" s="17"/>
      <c r="AW83" s="17"/>
      <c r="AX83" s="85"/>
      <c r="AY83" s="17"/>
      <c r="AZ83" s="17"/>
      <c r="BA83" s="85"/>
      <c r="BB83" s="17"/>
      <c r="BC83" s="17"/>
      <c r="BD83" s="17"/>
      <c r="BE83" s="17"/>
      <c r="BF83" s="17"/>
    </row>
    <row r="84" spans="1:58" s="18" customFormat="1" ht="27" customHeight="1">
      <c r="A84" s="17"/>
      <c r="C84" s="24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85"/>
      <c r="AS84" s="17"/>
      <c r="AT84" s="17"/>
      <c r="AU84" s="85"/>
      <c r="AV84" s="17"/>
      <c r="AW84" s="17"/>
      <c r="AX84" s="85"/>
      <c r="AY84" s="17"/>
      <c r="AZ84" s="17"/>
      <c r="BA84" s="85"/>
      <c r="BB84" s="17"/>
      <c r="BC84" s="17"/>
      <c r="BD84" s="17"/>
      <c r="BE84" s="17"/>
      <c r="BF84" s="17"/>
    </row>
    <row r="85" spans="1:58" s="18" customFormat="1" ht="27" customHeight="1">
      <c r="A85" s="17"/>
      <c r="C85" s="24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85"/>
      <c r="AS85" s="17"/>
      <c r="AT85" s="17"/>
      <c r="AU85" s="85"/>
      <c r="AV85" s="17"/>
      <c r="AW85" s="17"/>
      <c r="AX85" s="85"/>
      <c r="AY85" s="17"/>
      <c r="AZ85" s="17"/>
      <c r="BA85" s="85"/>
      <c r="BB85" s="17"/>
      <c r="BC85" s="17"/>
      <c r="BD85" s="17"/>
      <c r="BE85" s="17"/>
      <c r="BF85" s="17"/>
    </row>
    <row r="86" spans="1:58" s="18" customFormat="1" ht="27" customHeight="1">
      <c r="A86" s="17"/>
      <c r="C86" s="24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85"/>
      <c r="AS86" s="17"/>
      <c r="AT86" s="17"/>
      <c r="AU86" s="85"/>
      <c r="AV86" s="17"/>
      <c r="AW86" s="17"/>
      <c r="AX86" s="85"/>
      <c r="AY86" s="17"/>
      <c r="AZ86" s="17"/>
      <c r="BA86" s="85"/>
      <c r="BB86" s="17"/>
      <c r="BC86" s="17"/>
      <c r="BD86" s="17"/>
      <c r="BE86" s="17"/>
      <c r="BF86" s="17"/>
    </row>
    <row r="87" spans="1:58" s="8" customFormat="1" ht="27" customHeight="1">
      <c r="A87" s="6"/>
      <c r="C87" s="3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86"/>
      <c r="AS87" s="6"/>
      <c r="AT87" s="6"/>
      <c r="AU87" s="86"/>
      <c r="AV87" s="6"/>
      <c r="AW87" s="6"/>
      <c r="AX87" s="86"/>
      <c r="AY87" s="6"/>
      <c r="AZ87" s="6"/>
      <c r="BA87" s="86"/>
      <c r="BB87" s="6"/>
      <c r="BC87" s="6"/>
      <c r="BD87" s="6"/>
      <c r="BE87" s="6"/>
      <c r="BF87" s="6"/>
    </row>
    <row r="88" spans="1:58" s="8" customFormat="1" ht="27" customHeight="1">
      <c r="A88" s="6"/>
      <c r="C88" s="3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86"/>
      <c r="AS88" s="6"/>
      <c r="AT88" s="6"/>
      <c r="AU88" s="86"/>
      <c r="AV88" s="6"/>
      <c r="AW88" s="6"/>
      <c r="AX88" s="86"/>
      <c r="AY88" s="6"/>
      <c r="AZ88" s="6"/>
      <c r="BA88" s="86"/>
      <c r="BB88" s="6"/>
      <c r="BC88" s="6"/>
      <c r="BD88" s="6"/>
      <c r="BE88" s="6"/>
      <c r="BF88" s="6"/>
    </row>
    <row r="89" spans="1:58" s="8" customFormat="1" ht="27" customHeight="1">
      <c r="A89" s="6"/>
      <c r="C89" s="3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86"/>
      <c r="AS89" s="6"/>
      <c r="AT89" s="6"/>
      <c r="AU89" s="86"/>
      <c r="AV89" s="6"/>
      <c r="AW89" s="6"/>
      <c r="AX89" s="86"/>
      <c r="AY89" s="6"/>
      <c r="AZ89" s="6"/>
      <c r="BA89" s="86"/>
      <c r="BB89" s="6"/>
      <c r="BC89" s="6"/>
      <c r="BD89" s="6"/>
      <c r="BE89" s="6"/>
      <c r="BF89" s="6"/>
    </row>
    <row r="90" spans="1:58" s="8" customFormat="1" ht="27" customHeight="1">
      <c r="A90" s="6"/>
      <c r="C90" s="3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86"/>
      <c r="AS90" s="6"/>
      <c r="AT90" s="6"/>
      <c r="AU90" s="86"/>
      <c r="AV90" s="6"/>
      <c r="AW90" s="6"/>
      <c r="AX90" s="86"/>
      <c r="AY90" s="6"/>
      <c r="AZ90" s="6"/>
      <c r="BA90" s="86"/>
      <c r="BB90" s="6"/>
      <c r="BC90" s="6"/>
      <c r="BD90" s="6"/>
      <c r="BE90" s="6"/>
      <c r="BF90" s="6"/>
    </row>
    <row r="91" spans="1:58" s="8" customFormat="1" ht="27" customHeight="1">
      <c r="A91" s="6"/>
      <c r="C91" s="3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86"/>
      <c r="AS91" s="6"/>
      <c r="AT91" s="6"/>
      <c r="AU91" s="86"/>
      <c r="AV91" s="6"/>
      <c r="AW91" s="6"/>
      <c r="AX91" s="86"/>
      <c r="AY91" s="6"/>
      <c r="AZ91" s="6"/>
      <c r="BA91" s="86"/>
      <c r="BB91" s="6"/>
      <c r="BC91" s="6"/>
      <c r="BD91" s="6"/>
      <c r="BE91" s="6"/>
      <c r="BF91" s="6"/>
    </row>
    <row r="92" spans="1:58" s="8" customFormat="1" ht="27" customHeight="1">
      <c r="A92" s="6"/>
      <c r="C92" s="3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86"/>
      <c r="AS92" s="6"/>
      <c r="AT92" s="6"/>
      <c r="AU92" s="86"/>
      <c r="AV92" s="6"/>
      <c r="AW92" s="6"/>
      <c r="AX92" s="86"/>
      <c r="AY92" s="6"/>
      <c r="AZ92" s="6"/>
      <c r="BA92" s="86"/>
      <c r="BB92" s="6"/>
      <c r="BC92" s="6"/>
      <c r="BD92" s="6"/>
      <c r="BE92" s="6"/>
      <c r="BF92" s="6"/>
    </row>
    <row r="93" spans="1:58" s="8" customFormat="1" ht="27" customHeight="1">
      <c r="A93" s="11"/>
      <c r="B93" s="12"/>
      <c r="C93" s="36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87"/>
      <c r="AS93" s="11"/>
      <c r="AT93" s="11"/>
      <c r="AU93" s="87"/>
      <c r="AV93" s="11"/>
      <c r="AW93" s="11"/>
      <c r="AX93" s="87"/>
      <c r="AY93" s="11"/>
      <c r="AZ93" s="11"/>
      <c r="BA93" s="87"/>
      <c r="BB93" s="11"/>
      <c r="BC93" s="6"/>
      <c r="BD93" s="6"/>
      <c r="BE93" s="6"/>
      <c r="BF93" s="6"/>
    </row>
    <row r="94" spans="1:58" s="8" customFormat="1" ht="27" customHeight="1">
      <c r="A94" s="11"/>
      <c r="B94" s="12"/>
      <c r="C94" s="36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87"/>
      <c r="AS94" s="11"/>
      <c r="AT94" s="11"/>
      <c r="AU94" s="87"/>
      <c r="AV94" s="11"/>
      <c r="AW94" s="11"/>
      <c r="AX94" s="87"/>
      <c r="AY94" s="11"/>
      <c r="AZ94" s="11"/>
      <c r="BA94" s="87"/>
      <c r="BB94" s="11"/>
      <c r="BC94" s="6"/>
      <c r="BD94" s="6"/>
      <c r="BE94" s="6"/>
      <c r="BF94" s="6"/>
    </row>
    <row r="95" spans="1:58" s="8" customFormat="1" ht="27" customHeight="1">
      <c r="A95" s="11"/>
      <c r="B95" s="12"/>
      <c r="C95" s="36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87"/>
      <c r="AS95" s="11"/>
      <c r="AT95" s="11"/>
      <c r="AU95" s="87"/>
      <c r="AV95" s="11"/>
      <c r="AW95" s="11"/>
      <c r="AX95" s="87"/>
      <c r="AY95" s="11"/>
      <c r="AZ95" s="11"/>
      <c r="BA95" s="87"/>
      <c r="BB95" s="11"/>
      <c r="BC95" s="6"/>
      <c r="BD95" s="6"/>
      <c r="BE95" s="6"/>
      <c r="BF95" s="6"/>
    </row>
    <row r="96" spans="1:58" s="8" customFormat="1" ht="27" customHeight="1">
      <c r="A96" s="11"/>
      <c r="B96" s="12"/>
      <c r="C96" s="36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87"/>
      <c r="AS96" s="11"/>
      <c r="AT96" s="11"/>
      <c r="AU96" s="87"/>
      <c r="AV96" s="11"/>
      <c r="AW96" s="11"/>
      <c r="AX96" s="87"/>
      <c r="AY96" s="11"/>
      <c r="AZ96" s="11"/>
      <c r="BA96" s="87"/>
      <c r="BB96" s="11"/>
      <c r="BC96" s="6"/>
      <c r="BD96" s="6"/>
      <c r="BE96" s="6"/>
      <c r="BF96" s="6"/>
    </row>
    <row r="97" spans="1:58" s="8" customFormat="1" ht="27" customHeight="1">
      <c r="A97" s="11"/>
      <c r="B97" s="12"/>
      <c r="C97" s="36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87"/>
      <c r="AS97" s="11"/>
      <c r="AT97" s="11"/>
      <c r="AU97" s="87"/>
      <c r="AV97" s="11"/>
      <c r="AW97" s="11"/>
      <c r="AX97" s="87"/>
      <c r="AY97" s="11"/>
      <c r="AZ97" s="11"/>
      <c r="BA97" s="87"/>
      <c r="BB97" s="11"/>
      <c r="BC97" s="6"/>
      <c r="BD97" s="6"/>
      <c r="BE97" s="6"/>
      <c r="BF97" s="6"/>
    </row>
    <row r="98" spans="1:58" s="8" customFormat="1" ht="27" customHeight="1">
      <c r="A98" s="6"/>
      <c r="C98" s="3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86"/>
      <c r="AS98" s="6"/>
      <c r="AT98" s="6"/>
      <c r="AU98" s="86"/>
      <c r="AV98" s="6"/>
      <c r="AW98" s="6"/>
      <c r="AX98" s="86"/>
      <c r="AY98" s="6"/>
      <c r="AZ98" s="6"/>
      <c r="BA98" s="86"/>
      <c r="BB98" s="6"/>
      <c r="BC98" s="6"/>
      <c r="BD98" s="6"/>
      <c r="BE98" s="6"/>
      <c r="BF98" s="6"/>
    </row>
    <row r="99" spans="1:58" s="8" customFormat="1" ht="27" customHeight="1">
      <c r="A99" s="6"/>
      <c r="C99" s="3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86"/>
      <c r="AS99" s="6"/>
      <c r="AT99" s="6"/>
      <c r="AU99" s="86"/>
      <c r="AV99" s="6"/>
      <c r="AW99" s="6"/>
      <c r="AX99" s="86"/>
      <c r="AY99" s="6"/>
      <c r="AZ99" s="6"/>
      <c r="BA99" s="86"/>
      <c r="BB99" s="6"/>
      <c r="BC99" s="6"/>
      <c r="BD99" s="6"/>
      <c r="BE99" s="6"/>
      <c r="BF99" s="6"/>
    </row>
    <row r="100" spans="1:58" s="8" customFormat="1" ht="27" customHeight="1">
      <c r="A100" s="6"/>
      <c r="C100" s="3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86"/>
      <c r="AS100" s="6"/>
      <c r="AT100" s="6"/>
      <c r="AU100" s="86"/>
      <c r="AV100" s="6"/>
      <c r="AW100" s="6"/>
      <c r="AX100" s="86"/>
      <c r="AY100" s="6"/>
      <c r="AZ100" s="6"/>
      <c r="BA100" s="86"/>
      <c r="BB100" s="6"/>
      <c r="BC100" s="6"/>
      <c r="BD100" s="6"/>
      <c r="BE100" s="6"/>
      <c r="BF100" s="6"/>
    </row>
    <row r="101" spans="1:58" s="8" customFormat="1" ht="27" customHeight="1">
      <c r="A101" s="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86"/>
      <c r="AS101" s="6"/>
      <c r="AT101" s="6"/>
      <c r="AU101" s="86"/>
      <c r="AV101" s="6"/>
      <c r="AW101" s="6"/>
      <c r="AX101" s="86"/>
      <c r="AY101" s="6"/>
      <c r="AZ101" s="6"/>
      <c r="BA101" s="86"/>
      <c r="BB101" s="6"/>
      <c r="BC101" s="6"/>
      <c r="BD101" s="6"/>
      <c r="BE101" s="6"/>
      <c r="BF101" s="6"/>
    </row>
    <row r="102" spans="1:58" s="8" customFormat="1" ht="27" customHeight="1">
      <c r="A102" s="6"/>
      <c r="C102" s="3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86"/>
      <c r="AS102" s="6"/>
      <c r="AT102" s="6"/>
      <c r="AU102" s="86"/>
      <c r="AV102" s="6"/>
      <c r="AW102" s="6"/>
      <c r="AX102" s="86"/>
      <c r="AY102" s="6"/>
      <c r="AZ102" s="6"/>
      <c r="BA102" s="86"/>
      <c r="BB102" s="6"/>
      <c r="BC102" s="6"/>
      <c r="BD102" s="6"/>
      <c r="BE102" s="6"/>
      <c r="BF102" s="6"/>
    </row>
    <row r="103" spans="1:58" s="8" customFormat="1" ht="27" customHeight="1">
      <c r="A103" s="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86"/>
      <c r="AS103" s="6"/>
      <c r="AT103" s="6"/>
      <c r="AU103" s="86"/>
      <c r="AV103" s="6"/>
      <c r="AW103" s="6"/>
      <c r="AX103" s="86"/>
      <c r="AY103" s="6"/>
      <c r="AZ103" s="6"/>
      <c r="BA103" s="86"/>
      <c r="BB103" s="6"/>
      <c r="BC103" s="6"/>
      <c r="BD103" s="6"/>
      <c r="BE103" s="6"/>
      <c r="BF103" s="6"/>
    </row>
    <row r="104" spans="1:58" s="8" customFormat="1" ht="27" customHeight="1">
      <c r="A104" s="6"/>
      <c r="C104" s="3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86"/>
      <c r="AS104" s="6"/>
      <c r="AT104" s="6"/>
      <c r="AU104" s="86"/>
      <c r="AV104" s="6"/>
      <c r="AW104" s="6"/>
      <c r="AX104" s="86"/>
      <c r="AY104" s="6"/>
      <c r="AZ104" s="6"/>
      <c r="BA104" s="86"/>
      <c r="BB104" s="6"/>
      <c r="BC104" s="6"/>
      <c r="BD104" s="6"/>
      <c r="BE104" s="6"/>
      <c r="BF104" s="6"/>
    </row>
    <row r="105" spans="1:58" s="8" customFormat="1" ht="27" customHeight="1">
      <c r="A105" s="6"/>
      <c r="C105" s="3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86"/>
      <c r="AS105" s="6"/>
      <c r="AT105" s="6"/>
      <c r="AU105" s="86"/>
      <c r="AV105" s="6"/>
      <c r="AW105" s="6"/>
      <c r="AX105" s="86"/>
      <c r="AY105" s="6"/>
      <c r="AZ105" s="6"/>
      <c r="BA105" s="86"/>
      <c r="BB105" s="6"/>
      <c r="BC105" s="6"/>
      <c r="BD105" s="6"/>
      <c r="BE105" s="6"/>
      <c r="BF105" s="6"/>
    </row>
    <row r="106" spans="1:58" s="8" customFormat="1" ht="27" customHeight="1">
      <c r="A106" s="6"/>
      <c r="C106" s="3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86"/>
      <c r="AS106" s="6"/>
      <c r="AT106" s="6"/>
      <c r="AU106" s="86"/>
      <c r="AV106" s="6"/>
      <c r="AW106" s="6"/>
      <c r="AX106" s="86"/>
      <c r="AY106" s="6"/>
      <c r="AZ106" s="6"/>
      <c r="BA106" s="86"/>
      <c r="BB106" s="6"/>
      <c r="BC106" s="6"/>
      <c r="BD106" s="6"/>
      <c r="BE106" s="6"/>
      <c r="BF106" s="6"/>
    </row>
    <row r="107" spans="1:58" s="8" customFormat="1" ht="27" customHeight="1">
      <c r="A107" s="6"/>
      <c r="C107" s="3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86"/>
      <c r="AS107" s="6"/>
      <c r="AT107" s="6"/>
      <c r="AU107" s="86"/>
      <c r="AV107" s="6"/>
      <c r="AW107" s="6"/>
      <c r="AX107" s="86"/>
      <c r="AY107" s="6"/>
      <c r="AZ107" s="6"/>
      <c r="BA107" s="86"/>
      <c r="BB107" s="6"/>
      <c r="BC107" s="6"/>
      <c r="BD107" s="6"/>
      <c r="BE107" s="6"/>
      <c r="BF107" s="6"/>
    </row>
    <row r="108" spans="1:58" s="8" customFormat="1" ht="27" customHeight="1">
      <c r="A108" s="6"/>
      <c r="C108" s="3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86"/>
      <c r="AS108" s="6"/>
      <c r="AT108" s="6"/>
      <c r="AU108" s="86"/>
      <c r="AV108" s="6"/>
      <c r="AW108" s="6"/>
      <c r="AX108" s="86"/>
      <c r="AY108" s="6"/>
      <c r="AZ108" s="6"/>
      <c r="BA108" s="86"/>
      <c r="BB108" s="6"/>
      <c r="BC108" s="6"/>
      <c r="BD108" s="6"/>
      <c r="BE108" s="6"/>
      <c r="BF108" s="6"/>
    </row>
    <row r="109" spans="1:58" s="8" customFormat="1" ht="27" customHeight="1">
      <c r="A109" s="6"/>
      <c r="C109" s="3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86"/>
      <c r="AS109" s="6"/>
      <c r="AT109" s="6"/>
      <c r="AU109" s="86"/>
      <c r="AV109" s="6"/>
      <c r="AW109" s="6"/>
      <c r="AX109" s="86"/>
      <c r="AY109" s="6"/>
      <c r="AZ109" s="6"/>
      <c r="BA109" s="86"/>
      <c r="BB109" s="6"/>
      <c r="BC109" s="6"/>
      <c r="BD109" s="6"/>
      <c r="BE109" s="6"/>
      <c r="BF109" s="6"/>
    </row>
    <row r="110" spans="1:58" s="8" customFormat="1" ht="27" customHeight="1">
      <c r="A110" s="6"/>
      <c r="C110" s="3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86"/>
      <c r="AS110" s="6"/>
      <c r="AT110" s="6"/>
      <c r="AU110" s="86"/>
      <c r="AV110" s="6"/>
      <c r="AW110" s="6"/>
      <c r="AX110" s="86"/>
      <c r="AY110" s="6"/>
      <c r="AZ110" s="6"/>
      <c r="BA110" s="86"/>
      <c r="BB110" s="6"/>
      <c r="BC110" s="6"/>
      <c r="BD110" s="6"/>
      <c r="BE110" s="6"/>
      <c r="BF110" s="6"/>
    </row>
    <row r="111" spans="1:58" s="8" customFormat="1" ht="27" customHeight="1">
      <c r="A111" s="6"/>
      <c r="C111" s="3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86"/>
      <c r="AS111" s="6"/>
      <c r="AT111" s="6"/>
      <c r="AU111" s="86"/>
      <c r="AV111" s="6"/>
      <c r="AW111" s="6"/>
      <c r="AX111" s="86"/>
      <c r="AY111" s="6"/>
      <c r="AZ111" s="6"/>
      <c r="BA111" s="86"/>
      <c r="BB111" s="6"/>
      <c r="BC111" s="6"/>
      <c r="BD111" s="6"/>
      <c r="BE111" s="6"/>
      <c r="BF111" s="6"/>
    </row>
    <row r="112" spans="1:58" s="8" customFormat="1" ht="27" customHeight="1">
      <c r="A112" s="6"/>
      <c r="C112" s="3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86"/>
      <c r="AS112" s="6"/>
      <c r="AT112" s="6"/>
      <c r="AU112" s="86"/>
      <c r="AV112" s="6"/>
      <c r="AW112" s="6"/>
      <c r="AX112" s="86"/>
      <c r="AY112" s="6"/>
      <c r="AZ112" s="6"/>
      <c r="BA112" s="86"/>
      <c r="BB112" s="6"/>
      <c r="BC112" s="6"/>
      <c r="BD112" s="6"/>
      <c r="BE112" s="6"/>
      <c r="BF112" s="6"/>
    </row>
    <row r="113" spans="1:58" s="8" customFormat="1" ht="27" customHeight="1">
      <c r="A113" s="6"/>
      <c r="C113" s="3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86"/>
      <c r="AS113" s="6"/>
      <c r="AT113" s="6"/>
      <c r="AU113" s="86"/>
      <c r="AV113" s="6"/>
      <c r="AW113" s="6"/>
      <c r="AX113" s="86"/>
      <c r="AY113" s="6"/>
      <c r="AZ113" s="6"/>
      <c r="BA113" s="86"/>
      <c r="BB113" s="6"/>
      <c r="BC113" s="6"/>
      <c r="BD113" s="6"/>
      <c r="BE113" s="6"/>
      <c r="BF113" s="6"/>
    </row>
    <row r="114" spans="1:58" s="8" customFormat="1" ht="27" customHeight="1">
      <c r="A114" s="6"/>
      <c r="C114" s="3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86"/>
      <c r="AS114" s="6"/>
      <c r="AT114" s="6"/>
      <c r="AU114" s="86"/>
      <c r="AV114" s="6"/>
      <c r="AW114" s="6"/>
      <c r="AX114" s="86"/>
      <c r="AY114" s="6"/>
      <c r="AZ114" s="6"/>
      <c r="BA114" s="86"/>
      <c r="BB114" s="6"/>
      <c r="BC114" s="6"/>
      <c r="BD114" s="6"/>
      <c r="BE114" s="6"/>
      <c r="BF114" s="6"/>
    </row>
    <row r="115" spans="1:58" s="8" customFormat="1" ht="27" customHeight="1">
      <c r="A115" s="6"/>
      <c r="C115" s="3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86"/>
      <c r="AS115" s="6"/>
      <c r="AT115" s="6"/>
      <c r="AU115" s="86"/>
      <c r="AV115" s="6"/>
      <c r="AW115" s="6"/>
      <c r="AX115" s="86"/>
      <c r="AY115" s="6"/>
      <c r="AZ115" s="6"/>
      <c r="BA115" s="86"/>
      <c r="BB115" s="6"/>
      <c r="BC115" s="6"/>
      <c r="BD115" s="6"/>
      <c r="BE115" s="6"/>
      <c r="BF115" s="6"/>
    </row>
    <row r="116" spans="1:58" s="8" customFormat="1" ht="27" customHeight="1">
      <c r="A116" s="6"/>
      <c r="C116" s="3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86"/>
      <c r="AS116" s="6"/>
      <c r="AT116" s="6"/>
      <c r="AU116" s="86"/>
      <c r="AV116" s="6"/>
      <c r="AW116" s="6"/>
      <c r="AX116" s="86"/>
      <c r="AY116" s="6"/>
      <c r="AZ116" s="6"/>
      <c r="BA116" s="86"/>
      <c r="BB116" s="6"/>
      <c r="BC116" s="6"/>
      <c r="BD116" s="6"/>
      <c r="BE116" s="6"/>
      <c r="BF116" s="6"/>
    </row>
    <row r="117" spans="1:58" s="8" customFormat="1" ht="27" customHeight="1">
      <c r="A117" s="6"/>
      <c r="C117" s="3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86"/>
      <c r="AS117" s="6"/>
      <c r="AT117" s="6"/>
      <c r="AU117" s="86"/>
      <c r="AV117" s="6"/>
      <c r="AW117" s="6"/>
      <c r="AX117" s="86"/>
      <c r="AY117" s="6"/>
      <c r="AZ117" s="6"/>
      <c r="BA117" s="86"/>
      <c r="BB117" s="6"/>
      <c r="BC117" s="6"/>
      <c r="BD117" s="6"/>
      <c r="BE117" s="6"/>
      <c r="BF117" s="6"/>
    </row>
    <row r="118" spans="1:58" s="8" customFormat="1" ht="27" customHeight="1">
      <c r="A118" s="6"/>
      <c r="C118" s="3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86"/>
      <c r="AS118" s="6"/>
      <c r="AT118" s="6"/>
      <c r="AU118" s="86"/>
      <c r="AV118" s="6"/>
      <c r="AW118" s="6"/>
      <c r="AX118" s="86"/>
      <c r="AY118" s="6"/>
      <c r="AZ118" s="6"/>
      <c r="BA118" s="86"/>
      <c r="BB118" s="6"/>
      <c r="BC118" s="6"/>
      <c r="BD118" s="6"/>
      <c r="BE118" s="6"/>
      <c r="BF118" s="6"/>
    </row>
    <row r="119" spans="1:58" s="8" customFormat="1" ht="27" customHeight="1">
      <c r="A119" s="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86"/>
      <c r="AS119" s="6"/>
      <c r="AT119" s="6"/>
      <c r="AU119" s="86"/>
      <c r="AV119" s="6"/>
      <c r="AW119" s="6"/>
      <c r="AX119" s="86"/>
      <c r="AY119" s="6"/>
      <c r="AZ119" s="6"/>
      <c r="BA119" s="86"/>
      <c r="BB119" s="6"/>
      <c r="BC119" s="6"/>
      <c r="BD119" s="6"/>
      <c r="BE119" s="6"/>
      <c r="BF119" s="6"/>
    </row>
    <row r="120" spans="1:58" s="8" customFormat="1" ht="27" customHeight="1">
      <c r="A120" s="6"/>
      <c r="C120" s="3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86"/>
      <c r="AS120" s="6"/>
      <c r="AT120" s="6"/>
      <c r="AU120" s="86"/>
      <c r="AV120" s="6"/>
      <c r="AW120" s="6"/>
      <c r="AX120" s="86"/>
      <c r="AY120" s="6"/>
      <c r="AZ120" s="6"/>
      <c r="BA120" s="86"/>
      <c r="BB120" s="6"/>
      <c r="BC120" s="6"/>
      <c r="BD120" s="6"/>
      <c r="BE120" s="6"/>
      <c r="BF120" s="6"/>
    </row>
    <row r="121" spans="1:58" s="8" customFormat="1" ht="27" customHeight="1">
      <c r="A121" s="6"/>
      <c r="C121" s="3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86"/>
      <c r="AS121" s="6"/>
      <c r="AT121" s="6"/>
      <c r="AU121" s="86"/>
      <c r="AV121" s="6"/>
      <c r="AW121" s="6"/>
      <c r="AX121" s="86"/>
      <c r="AY121" s="6"/>
      <c r="AZ121" s="6"/>
      <c r="BA121" s="86"/>
      <c r="BB121" s="6"/>
      <c r="BC121" s="6"/>
      <c r="BD121" s="6"/>
      <c r="BE121" s="6"/>
      <c r="BF121" s="6"/>
    </row>
    <row r="122" spans="1:58" s="8" customFormat="1" ht="27" customHeight="1">
      <c r="A122" s="6"/>
      <c r="C122" s="3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86"/>
      <c r="AS122" s="6"/>
      <c r="AT122" s="6"/>
      <c r="AU122" s="86"/>
      <c r="AV122" s="6"/>
      <c r="AW122" s="6"/>
      <c r="AX122" s="86"/>
      <c r="AY122" s="6"/>
      <c r="AZ122" s="6"/>
      <c r="BA122" s="86"/>
      <c r="BB122" s="6"/>
      <c r="BC122" s="6"/>
      <c r="BD122" s="6"/>
      <c r="BE122" s="6"/>
      <c r="BF122" s="6"/>
    </row>
    <row r="123" spans="1:58" s="8" customFormat="1" ht="27" customHeight="1">
      <c r="A123" s="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86"/>
      <c r="AS123" s="6"/>
      <c r="AT123" s="6"/>
      <c r="AU123" s="86"/>
      <c r="AV123" s="6"/>
      <c r="AW123" s="6"/>
      <c r="AX123" s="86"/>
      <c r="AY123" s="6"/>
      <c r="AZ123" s="6"/>
      <c r="BA123" s="86"/>
      <c r="BB123" s="6"/>
      <c r="BC123" s="6"/>
      <c r="BD123" s="6"/>
      <c r="BE123" s="6"/>
      <c r="BF123" s="6"/>
    </row>
    <row r="124" spans="1:58" s="8" customFormat="1" ht="27" customHeight="1">
      <c r="A124" s="6"/>
      <c r="C124" s="3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86"/>
      <c r="AS124" s="6"/>
      <c r="AT124" s="6"/>
      <c r="AU124" s="86"/>
      <c r="AV124" s="6"/>
      <c r="AW124" s="6"/>
      <c r="AX124" s="86"/>
      <c r="AY124" s="6"/>
      <c r="AZ124" s="6"/>
      <c r="BA124" s="86"/>
      <c r="BB124" s="6"/>
      <c r="BC124" s="6"/>
      <c r="BD124" s="6"/>
      <c r="BE124" s="6"/>
      <c r="BF124" s="6"/>
    </row>
    <row r="125" spans="1:58" s="8" customFormat="1" ht="27" customHeight="1">
      <c r="A125" s="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86"/>
      <c r="AS125" s="6"/>
      <c r="AT125" s="6"/>
      <c r="AU125" s="86"/>
      <c r="AV125" s="6"/>
      <c r="AW125" s="6"/>
      <c r="AX125" s="86"/>
      <c r="AY125" s="6"/>
      <c r="AZ125" s="6"/>
      <c r="BA125" s="86"/>
      <c r="BB125" s="6"/>
      <c r="BC125" s="6"/>
      <c r="BD125" s="6"/>
      <c r="BE125" s="6"/>
      <c r="BF125" s="6"/>
    </row>
    <row r="126" spans="1:58" s="8" customFormat="1" ht="27" customHeight="1">
      <c r="A126" s="6"/>
      <c r="C126" s="3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86"/>
      <c r="AS126" s="6"/>
      <c r="AT126" s="6"/>
      <c r="AU126" s="86"/>
      <c r="AV126" s="6"/>
      <c r="AW126" s="6"/>
      <c r="AX126" s="86"/>
      <c r="AY126" s="6"/>
      <c r="AZ126" s="6"/>
      <c r="BA126" s="86"/>
      <c r="BB126" s="6"/>
      <c r="BC126" s="6"/>
      <c r="BD126" s="6"/>
      <c r="BE126" s="6"/>
      <c r="BF126" s="6"/>
    </row>
    <row r="127" spans="1:58" s="8" customFormat="1" ht="27" customHeight="1">
      <c r="A127" s="6"/>
      <c r="C127" s="3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86"/>
      <c r="AS127" s="6"/>
      <c r="AT127" s="6"/>
      <c r="AU127" s="86"/>
      <c r="AV127" s="6"/>
      <c r="AW127" s="6"/>
      <c r="AX127" s="86"/>
      <c r="AY127" s="6"/>
      <c r="AZ127" s="6"/>
      <c r="BA127" s="86"/>
      <c r="BB127" s="6"/>
      <c r="BC127" s="6"/>
      <c r="BD127" s="6"/>
      <c r="BE127" s="6"/>
      <c r="BF127" s="6"/>
    </row>
    <row r="128" spans="1:58" s="8" customFormat="1" ht="27" customHeight="1">
      <c r="A128" s="6"/>
      <c r="C128" s="3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86"/>
      <c r="AS128" s="6"/>
      <c r="AT128" s="6"/>
      <c r="AU128" s="86"/>
      <c r="AV128" s="6"/>
      <c r="AW128" s="6"/>
      <c r="AX128" s="86"/>
      <c r="AY128" s="6"/>
      <c r="AZ128" s="6"/>
      <c r="BA128" s="86"/>
      <c r="BB128" s="6"/>
      <c r="BC128" s="6"/>
      <c r="BD128" s="6"/>
      <c r="BE128" s="6"/>
      <c r="BF128" s="6"/>
    </row>
    <row r="129" spans="1:58" s="8" customFormat="1" ht="27" customHeight="1">
      <c r="A129" s="6"/>
      <c r="C129" s="3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86"/>
      <c r="AS129" s="6"/>
      <c r="AT129" s="6"/>
      <c r="AU129" s="86"/>
      <c r="AV129" s="6"/>
      <c r="AW129" s="6"/>
      <c r="AX129" s="86"/>
      <c r="AY129" s="6"/>
      <c r="AZ129" s="6"/>
      <c r="BA129" s="86"/>
      <c r="BB129" s="6"/>
      <c r="BC129" s="6"/>
      <c r="BD129" s="6"/>
      <c r="BE129" s="6"/>
      <c r="BF129" s="6"/>
    </row>
    <row r="130" spans="1:58" s="8" customFormat="1" ht="27" customHeight="1">
      <c r="A130" s="6"/>
      <c r="C130" s="3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86"/>
      <c r="AS130" s="6"/>
      <c r="AT130" s="6"/>
      <c r="AU130" s="86"/>
      <c r="AV130" s="6"/>
      <c r="AW130" s="6"/>
      <c r="AX130" s="86"/>
      <c r="AY130" s="6"/>
      <c r="AZ130" s="6"/>
      <c r="BA130" s="86"/>
      <c r="BB130" s="6"/>
      <c r="BC130" s="6"/>
      <c r="BD130" s="6"/>
      <c r="BE130" s="6"/>
      <c r="BF130" s="6"/>
    </row>
    <row r="131" spans="1:58" s="8" customFormat="1" ht="27" customHeight="1">
      <c r="A131" s="6"/>
      <c r="C131" s="3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86"/>
      <c r="AS131" s="6"/>
      <c r="AT131" s="6"/>
      <c r="AU131" s="86"/>
      <c r="AV131" s="6"/>
      <c r="AW131" s="6"/>
      <c r="AX131" s="86"/>
      <c r="AY131" s="6"/>
      <c r="AZ131" s="6"/>
      <c r="BA131" s="86"/>
      <c r="BB131" s="6"/>
      <c r="BC131" s="6"/>
      <c r="BD131" s="6"/>
      <c r="BE131" s="6"/>
      <c r="BF131" s="6"/>
    </row>
    <row r="132" spans="1:58" s="8" customFormat="1" ht="27" customHeight="1">
      <c r="A132" s="6"/>
      <c r="C132" s="3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86"/>
      <c r="AS132" s="6"/>
      <c r="AT132" s="6"/>
      <c r="AU132" s="86"/>
      <c r="AV132" s="6"/>
      <c r="AW132" s="6"/>
      <c r="AX132" s="86"/>
      <c r="AY132" s="6"/>
      <c r="AZ132" s="6"/>
      <c r="BA132" s="86"/>
      <c r="BB132" s="6"/>
      <c r="BC132" s="6"/>
      <c r="BD132" s="6"/>
      <c r="BE132" s="6"/>
      <c r="BF132" s="6"/>
    </row>
    <row r="133" spans="1:58" s="8" customFormat="1" ht="27" customHeight="1">
      <c r="A133" s="6"/>
      <c r="C133" s="3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86"/>
      <c r="AS133" s="6"/>
      <c r="AT133" s="6"/>
      <c r="AU133" s="86"/>
      <c r="AV133" s="6"/>
      <c r="AW133" s="6"/>
      <c r="AX133" s="86"/>
      <c r="AY133" s="6"/>
      <c r="AZ133" s="6"/>
      <c r="BA133" s="86"/>
      <c r="BB133" s="6"/>
      <c r="BC133" s="6"/>
      <c r="BD133" s="6"/>
      <c r="BE133" s="6"/>
      <c r="BF133" s="6"/>
    </row>
    <row r="134" spans="1:59" s="2" customFormat="1" ht="27" customHeight="1">
      <c r="A134" s="4"/>
      <c r="B134" s="5"/>
      <c r="C134" s="3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32"/>
      <c r="AS134" s="4"/>
      <c r="AT134" s="4"/>
      <c r="AU134" s="32"/>
      <c r="AV134" s="4"/>
      <c r="AW134" s="4"/>
      <c r="AX134" s="32"/>
      <c r="AY134" s="4"/>
      <c r="AZ134" s="4"/>
      <c r="BA134" s="32"/>
      <c r="BB134" s="4"/>
      <c r="BC134" s="4"/>
      <c r="BD134" s="4"/>
      <c r="BE134" s="4"/>
      <c r="BF134" s="4"/>
      <c r="BG134" s="5"/>
    </row>
    <row r="135" spans="1:59" s="2" customFormat="1" ht="27" customHeight="1">
      <c r="A135" s="4"/>
      <c r="B135" s="5"/>
      <c r="C135" s="3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32"/>
      <c r="AS135" s="4"/>
      <c r="AT135" s="4"/>
      <c r="AU135" s="32"/>
      <c r="AV135" s="4"/>
      <c r="AW135" s="4"/>
      <c r="AX135" s="32"/>
      <c r="AY135" s="4"/>
      <c r="AZ135" s="4"/>
      <c r="BA135" s="32"/>
      <c r="BB135" s="4"/>
      <c r="BC135" s="4"/>
      <c r="BD135" s="4"/>
      <c r="BE135" s="4"/>
      <c r="BF135" s="4"/>
      <c r="BG135" s="5"/>
    </row>
    <row r="136" spans="1:59" s="2" customFormat="1" ht="27" customHeight="1">
      <c r="A136" s="4"/>
      <c r="B136" s="5"/>
      <c r="C136" s="3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32"/>
      <c r="AS136" s="4"/>
      <c r="AT136" s="4"/>
      <c r="AU136" s="32"/>
      <c r="AV136" s="4"/>
      <c r="AW136" s="4"/>
      <c r="AX136" s="32"/>
      <c r="AY136" s="4"/>
      <c r="AZ136" s="4"/>
      <c r="BA136" s="32"/>
      <c r="BB136" s="4"/>
      <c r="BC136" s="4"/>
      <c r="BD136" s="4"/>
      <c r="BE136" s="4"/>
      <c r="BF136" s="4"/>
      <c r="BG136" s="5"/>
    </row>
    <row r="137" spans="1:59" s="2" customFormat="1" ht="27" customHeight="1">
      <c r="A137" s="4"/>
      <c r="B137" s="5"/>
      <c r="C137" s="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32"/>
      <c r="AS137" s="4"/>
      <c r="AT137" s="4"/>
      <c r="AU137" s="32"/>
      <c r="AV137" s="4"/>
      <c r="AW137" s="4"/>
      <c r="AX137" s="32"/>
      <c r="AY137" s="4"/>
      <c r="AZ137" s="4"/>
      <c r="BA137" s="32"/>
      <c r="BB137" s="4"/>
      <c r="BC137" s="4"/>
      <c r="BD137" s="4"/>
      <c r="BE137" s="4"/>
      <c r="BF137" s="4"/>
      <c r="BG137" s="5"/>
    </row>
    <row r="138" spans="1:59" s="2" customFormat="1" ht="27" customHeight="1">
      <c r="A138" s="4"/>
      <c r="B138" s="5"/>
      <c r="C138" s="3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32"/>
      <c r="AS138" s="4"/>
      <c r="AT138" s="4"/>
      <c r="AU138" s="32"/>
      <c r="AV138" s="4"/>
      <c r="AW138" s="4"/>
      <c r="AX138" s="32"/>
      <c r="AY138" s="4"/>
      <c r="AZ138" s="4"/>
      <c r="BA138" s="32"/>
      <c r="BB138" s="4"/>
      <c r="BC138" s="4"/>
      <c r="BD138" s="4"/>
      <c r="BE138" s="4"/>
      <c r="BF138" s="4"/>
      <c r="BG138" s="5"/>
    </row>
    <row r="139" spans="1:59" s="2" customFormat="1" ht="27" customHeight="1">
      <c r="A139" s="4"/>
      <c r="B139" s="5"/>
      <c r="C139" s="3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32"/>
      <c r="AS139" s="4"/>
      <c r="AT139" s="4"/>
      <c r="AU139" s="32"/>
      <c r="AV139" s="4"/>
      <c r="AW139" s="4"/>
      <c r="AX139" s="32"/>
      <c r="AY139" s="4"/>
      <c r="AZ139" s="4"/>
      <c r="BA139" s="32"/>
      <c r="BB139" s="4"/>
      <c r="BC139" s="4"/>
      <c r="BD139" s="4"/>
      <c r="BE139" s="4"/>
      <c r="BF139" s="4"/>
      <c r="BG139" s="5"/>
    </row>
    <row r="140" spans="1:59" s="2" customFormat="1" ht="27" customHeight="1">
      <c r="A140" s="4"/>
      <c r="B140" s="5"/>
      <c r="C140" s="3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32"/>
      <c r="AS140" s="4"/>
      <c r="AT140" s="4"/>
      <c r="AU140" s="32"/>
      <c r="AV140" s="4"/>
      <c r="AW140" s="4"/>
      <c r="AX140" s="32"/>
      <c r="AY140" s="4"/>
      <c r="AZ140" s="4"/>
      <c r="BA140" s="32"/>
      <c r="BB140" s="4"/>
      <c r="BC140" s="4"/>
      <c r="BD140" s="4"/>
      <c r="BE140" s="4"/>
      <c r="BF140" s="4"/>
      <c r="BG140" s="5"/>
    </row>
    <row r="141" spans="1:59" s="2" customFormat="1" ht="27" customHeight="1">
      <c r="A141" s="4"/>
      <c r="B141" s="5"/>
      <c r="C141" s="3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32"/>
      <c r="AS141" s="4"/>
      <c r="AT141" s="4"/>
      <c r="AU141" s="32"/>
      <c r="AV141" s="4"/>
      <c r="AW141" s="4"/>
      <c r="AX141" s="32"/>
      <c r="AY141" s="4"/>
      <c r="AZ141" s="4"/>
      <c r="BA141" s="32"/>
      <c r="BB141" s="4"/>
      <c r="BC141" s="4"/>
      <c r="BD141" s="4"/>
      <c r="BE141" s="4"/>
      <c r="BF141" s="4"/>
      <c r="BG141" s="5"/>
    </row>
    <row r="142" spans="1:59" s="2" customFormat="1" ht="27" customHeight="1">
      <c r="A142" s="4"/>
      <c r="B142" s="5"/>
      <c r="C142" s="3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32"/>
      <c r="AS142" s="4"/>
      <c r="AT142" s="4"/>
      <c r="AU142" s="32"/>
      <c r="AV142" s="4"/>
      <c r="AW142" s="4"/>
      <c r="AX142" s="32"/>
      <c r="AY142" s="4"/>
      <c r="AZ142" s="4"/>
      <c r="BA142" s="32"/>
      <c r="BB142" s="4"/>
      <c r="BC142" s="4"/>
      <c r="BD142" s="4"/>
      <c r="BE142" s="4"/>
      <c r="BF142" s="4"/>
      <c r="BG142" s="5"/>
    </row>
    <row r="143" spans="1:59" s="2" customFormat="1" ht="27" customHeight="1">
      <c r="A143" s="4"/>
      <c r="B143" s="5"/>
      <c r="C143" s="3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32"/>
      <c r="AS143" s="4"/>
      <c r="AT143" s="4"/>
      <c r="AU143" s="32"/>
      <c r="AV143" s="4"/>
      <c r="AW143" s="4"/>
      <c r="AX143" s="32"/>
      <c r="AY143" s="4"/>
      <c r="AZ143" s="4"/>
      <c r="BA143" s="32"/>
      <c r="BB143" s="4"/>
      <c r="BC143" s="4"/>
      <c r="BD143" s="4"/>
      <c r="BE143" s="4"/>
      <c r="BF143" s="4"/>
      <c r="BG143" s="5"/>
    </row>
    <row r="144" spans="1:59" s="2" customFormat="1" ht="27" customHeight="1">
      <c r="A144" s="4"/>
      <c r="B144" s="5"/>
      <c r="C144" s="3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32"/>
      <c r="AS144" s="4"/>
      <c r="AT144" s="4"/>
      <c r="AU144" s="32"/>
      <c r="AV144" s="4"/>
      <c r="AW144" s="4"/>
      <c r="AX144" s="32"/>
      <c r="AY144" s="4"/>
      <c r="AZ144" s="4"/>
      <c r="BA144" s="32"/>
      <c r="BB144" s="4"/>
      <c r="BC144" s="4"/>
      <c r="BD144" s="4"/>
      <c r="BE144" s="4"/>
      <c r="BF144" s="4"/>
      <c r="BG144" s="5"/>
    </row>
    <row r="145" spans="1:59" s="2" customFormat="1" ht="27" customHeight="1">
      <c r="A145" s="4"/>
      <c r="B145" s="5"/>
      <c r="C145" s="3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32"/>
      <c r="AS145" s="4"/>
      <c r="AT145" s="4"/>
      <c r="AU145" s="32"/>
      <c r="AV145" s="4"/>
      <c r="AW145" s="4"/>
      <c r="AX145" s="32"/>
      <c r="AY145" s="4"/>
      <c r="AZ145" s="4"/>
      <c r="BA145" s="32"/>
      <c r="BB145" s="4"/>
      <c r="BC145" s="4"/>
      <c r="BD145" s="4"/>
      <c r="BE145" s="4"/>
      <c r="BF145" s="4"/>
      <c r="BG145" s="5"/>
    </row>
    <row r="146" spans="1:59" s="2" customFormat="1" ht="27" customHeight="1">
      <c r="A146" s="4"/>
      <c r="B146" s="5"/>
      <c r="C146" s="3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32"/>
      <c r="AS146" s="4"/>
      <c r="AT146" s="4"/>
      <c r="AU146" s="32"/>
      <c r="AV146" s="4"/>
      <c r="AW146" s="4"/>
      <c r="AX146" s="32"/>
      <c r="AY146" s="4"/>
      <c r="AZ146" s="4"/>
      <c r="BA146" s="32"/>
      <c r="BB146" s="4"/>
      <c r="BC146" s="4"/>
      <c r="BD146" s="4"/>
      <c r="BE146" s="4"/>
      <c r="BF146" s="4"/>
      <c r="BG146" s="5"/>
    </row>
    <row r="147" spans="1:59" s="2" customFormat="1" ht="27" customHeight="1">
      <c r="A147" s="4"/>
      <c r="B147" s="5"/>
      <c r="C147" s="3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32"/>
      <c r="AS147" s="4"/>
      <c r="AT147" s="4"/>
      <c r="AU147" s="32"/>
      <c r="AV147" s="4"/>
      <c r="AW147" s="4"/>
      <c r="AX147" s="32"/>
      <c r="AY147" s="4"/>
      <c r="AZ147" s="4"/>
      <c r="BA147" s="32"/>
      <c r="BB147" s="4"/>
      <c r="BC147" s="4"/>
      <c r="BD147" s="4"/>
      <c r="BE147" s="4"/>
      <c r="BF147" s="4"/>
      <c r="BG147" s="5"/>
    </row>
    <row r="148" spans="1:59" s="2" customFormat="1" ht="27" customHeight="1">
      <c r="A148" s="4"/>
      <c r="B148" s="5"/>
      <c r="C148" s="3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32"/>
      <c r="AS148" s="4"/>
      <c r="AT148" s="4"/>
      <c r="AU148" s="32"/>
      <c r="AV148" s="4"/>
      <c r="AW148" s="4"/>
      <c r="AX148" s="32"/>
      <c r="AY148" s="4"/>
      <c r="AZ148" s="4"/>
      <c r="BA148" s="32"/>
      <c r="BB148" s="4"/>
      <c r="BC148" s="4"/>
      <c r="BD148" s="4"/>
      <c r="BE148" s="4"/>
      <c r="BF148" s="4"/>
      <c r="BG148" s="5"/>
    </row>
    <row r="149" spans="1:59" s="2" customFormat="1" ht="27" customHeight="1">
      <c r="A149" s="4"/>
      <c r="B149" s="5"/>
      <c r="C149" s="3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32"/>
      <c r="AS149" s="4"/>
      <c r="AT149" s="4"/>
      <c r="AU149" s="32"/>
      <c r="AV149" s="4"/>
      <c r="AW149" s="4"/>
      <c r="AX149" s="32"/>
      <c r="AY149" s="4"/>
      <c r="AZ149" s="4"/>
      <c r="BA149" s="32"/>
      <c r="BB149" s="4"/>
      <c r="BC149" s="4"/>
      <c r="BD149" s="4"/>
      <c r="BE149" s="4"/>
      <c r="BF149" s="4"/>
      <c r="BG149" s="5"/>
    </row>
    <row r="150" spans="1:59" s="2" customFormat="1" ht="27" customHeight="1">
      <c r="A150" s="4"/>
      <c r="B150" s="5"/>
      <c r="C150" s="3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32"/>
      <c r="AS150" s="4"/>
      <c r="AT150" s="4"/>
      <c r="AU150" s="32"/>
      <c r="AV150" s="4"/>
      <c r="AW150" s="4"/>
      <c r="AX150" s="32"/>
      <c r="AY150" s="4"/>
      <c r="AZ150" s="4"/>
      <c r="BA150" s="32"/>
      <c r="BB150" s="4"/>
      <c r="BC150" s="4"/>
      <c r="BD150" s="4"/>
      <c r="BE150" s="4"/>
      <c r="BF150" s="4"/>
      <c r="BG150" s="5"/>
    </row>
    <row r="151" spans="1:59" s="2" customFormat="1" ht="27" customHeight="1">
      <c r="A151" s="4"/>
      <c r="B151" s="5"/>
      <c r="C151" s="3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32"/>
      <c r="AS151" s="4"/>
      <c r="AT151" s="4"/>
      <c r="AU151" s="32"/>
      <c r="AV151" s="4"/>
      <c r="AW151" s="4"/>
      <c r="AX151" s="32"/>
      <c r="AY151" s="4"/>
      <c r="AZ151" s="4"/>
      <c r="BA151" s="32"/>
      <c r="BB151" s="4"/>
      <c r="BC151" s="4"/>
      <c r="BD151" s="4"/>
      <c r="BE151" s="4"/>
      <c r="BF151" s="4"/>
      <c r="BG151" s="5"/>
    </row>
    <row r="152" spans="1:59" s="2" customFormat="1" ht="27" customHeight="1">
      <c r="A152" s="4"/>
      <c r="B152" s="5"/>
      <c r="C152" s="3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32"/>
      <c r="AS152" s="4"/>
      <c r="AT152" s="4"/>
      <c r="AU152" s="32"/>
      <c r="AV152" s="4"/>
      <c r="AW152" s="4"/>
      <c r="AX152" s="32"/>
      <c r="AY152" s="4"/>
      <c r="AZ152" s="4"/>
      <c r="BA152" s="32"/>
      <c r="BB152" s="4"/>
      <c r="BC152" s="4"/>
      <c r="BD152" s="4"/>
      <c r="BE152" s="4"/>
      <c r="BF152" s="4"/>
      <c r="BG152" s="5"/>
    </row>
    <row r="153" spans="1:59" s="2" customFormat="1" ht="27" customHeight="1">
      <c r="A153" s="4"/>
      <c r="B153" s="5"/>
      <c r="C153" s="3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32"/>
      <c r="AS153" s="4"/>
      <c r="AT153" s="4"/>
      <c r="AU153" s="32"/>
      <c r="AV153" s="4"/>
      <c r="AW153" s="4"/>
      <c r="AX153" s="32"/>
      <c r="AY153" s="4"/>
      <c r="AZ153" s="4"/>
      <c r="BA153" s="32"/>
      <c r="BB153" s="4"/>
      <c r="BC153" s="4"/>
      <c r="BD153" s="4"/>
      <c r="BE153" s="4"/>
      <c r="BF153" s="4"/>
      <c r="BG153" s="5"/>
    </row>
    <row r="154" spans="1:59" s="2" customFormat="1" ht="27" customHeight="1">
      <c r="A154" s="4"/>
      <c r="B154" s="5"/>
      <c r="C154" s="3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32"/>
      <c r="AS154" s="4"/>
      <c r="AT154" s="4"/>
      <c r="AU154" s="32"/>
      <c r="AV154" s="4"/>
      <c r="AW154" s="4"/>
      <c r="AX154" s="32"/>
      <c r="AY154" s="4"/>
      <c r="AZ154" s="4"/>
      <c r="BA154" s="32"/>
      <c r="BB154" s="4"/>
      <c r="BC154" s="4"/>
      <c r="BD154" s="4"/>
      <c r="BE154" s="4"/>
      <c r="BF154" s="4"/>
      <c r="BG154" s="5"/>
    </row>
    <row r="155" spans="1:59" s="2" customFormat="1" ht="27" customHeight="1">
      <c r="A155" s="4"/>
      <c r="B155" s="5"/>
      <c r="C155" s="3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32"/>
      <c r="AS155" s="4"/>
      <c r="AT155" s="4"/>
      <c r="AU155" s="32"/>
      <c r="AV155" s="4"/>
      <c r="AW155" s="4"/>
      <c r="AX155" s="32"/>
      <c r="AY155" s="4"/>
      <c r="AZ155" s="4"/>
      <c r="BA155" s="32"/>
      <c r="BB155" s="4"/>
      <c r="BC155" s="4"/>
      <c r="BD155" s="4"/>
      <c r="BE155" s="4"/>
      <c r="BF155" s="4"/>
      <c r="BG155" s="5"/>
    </row>
    <row r="156" spans="1:59" s="2" customFormat="1" ht="27" customHeight="1">
      <c r="A156" s="4"/>
      <c r="B156" s="5"/>
      <c r="C156" s="3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32"/>
      <c r="AS156" s="4"/>
      <c r="AT156" s="4"/>
      <c r="AU156" s="32"/>
      <c r="AV156" s="4"/>
      <c r="AW156" s="4"/>
      <c r="AX156" s="32"/>
      <c r="AY156" s="4"/>
      <c r="AZ156" s="4"/>
      <c r="BA156" s="32"/>
      <c r="BB156" s="4"/>
      <c r="BC156" s="4"/>
      <c r="BD156" s="4"/>
      <c r="BE156" s="4"/>
      <c r="BF156" s="4"/>
      <c r="BG156" s="5"/>
    </row>
    <row r="157" spans="1:59" s="2" customFormat="1" ht="27" customHeight="1">
      <c r="A157" s="4"/>
      <c r="B157" s="5"/>
      <c r="C157" s="3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32"/>
      <c r="AS157" s="4"/>
      <c r="AT157" s="4"/>
      <c r="AU157" s="32"/>
      <c r="AV157" s="4"/>
      <c r="AW157" s="4"/>
      <c r="AX157" s="32"/>
      <c r="AY157" s="4"/>
      <c r="AZ157" s="4"/>
      <c r="BA157" s="32"/>
      <c r="BB157" s="4"/>
      <c r="BC157" s="4"/>
      <c r="BD157" s="4"/>
      <c r="BE157" s="4"/>
      <c r="BF157" s="4"/>
      <c r="BG157" s="5"/>
    </row>
    <row r="158" spans="1:59" s="2" customFormat="1" ht="27" customHeight="1">
      <c r="A158" s="4"/>
      <c r="B158" s="5"/>
      <c r="C158" s="3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32"/>
      <c r="AS158" s="4"/>
      <c r="AT158" s="4"/>
      <c r="AU158" s="32"/>
      <c r="AV158" s="4"/>
      <c r="AW158" s="4"/>
      <c r="AX158" s="32"/>
      <c r="AY158" s="4"/>
      <c r="AZ158" s="4"/>
      <c r="BA158" s="32"/>
      <c r="BB158" s="4"/>
      <c r="BC158" s="4"/>
      <c r="BD158" s="4"/>
      <c r="BE158" s="4"/>
      <c r="BF158" s="4"/>
      <c r="BG158" s="5"/>
    </row>
    <row r="159" spans="1:59" s="2" customFormat="1" ht="27" customHeight="1">
      <c r="A159" s="4"/>
      <c r="B159" s="5"/>
      <c r="C159" s="3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32"/>
      <c r="AS159" s="4"/>
      <c r="AT159" s="4"/>
      <c r="AU159" s="32"/>
      <c r="AV159" s="4"/>
      <c r="AW159" s="4"/>
      <c r="AX159" s="32"/>
      <c r="AY159" s="4"/>
      <c r="AZ159" s="4"/>
      <c r="BA159" s="32"/>
      <c r="BB159" s="4"/>
      <c r="BC159" s="4"/>
      <c r="BD159" s="4"/>
      <c r="BE159" s="4"/>
      <c r="BF159" s="4"/>
      <c r="BG159" s="5"/>
    </row>
    <row r="160" spans="1:59" s="2" customFormat="1" ht="27" customHeight="1">
      <c r="A160" s="4"/>
      <c r="B160" s="5"/>
      <c r="C160" s="3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32"/>
      <c r="AS160" s="4"/>
      <c r="AT160" s="4"/>
      <c r="AU160" s="32"/>
      <c r="AV160" s="4"/>
      <c r="AW160" s="4"/>
      <c r="AX160" s="32"/>
      <c r="AY160" s="4"/>
      <c r="AZ160" s="4"/>
      <c r="BA160" s="32"/>
      <c r="BB160" s="4"/>
      <c r="BC160" s="4"/>
      <c r="BD160" s="4"/>
      <c r="BE160" s="4"/>
      <c r="BF160" s="4"/>
      <c r="BG160" s="5"/>
    </row>
    <row r="161" spans="1:59" s="2" customFormat="1" ht="27" customHeight="1">
      <c r="A161" s="4"/>
      <c r="B161" s="5"/>
      <c r="C161" s="3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32"/>
      <c r="AS161" s="4"/>
      <c r="AT161" s="4"/>
      <c r="AU161" s="32"/>
      <c r="AV161" s="4"/>
      <c r="AW161" s="4"/>
      <c r="AX161" s="32"/>
      <c r="AY161" s="4"/>
      <c r="AZ161" s="4"/>
      <c r="BA161" s="32"/>
      <c r="BB161" s="4"/>
      <c r="BC161" s="4"/>
      <c r="BD161" s="4"/>
      <c r="BE161" s="4"/>
      <c r="BF161" s="4"/>
      <c r="BG161" s="5"/>
    </row>
    <row r="162" spans="1:59" s="2" customFormat="1" ht="27" customHeight="1">
      <c r="A162" s="4"/>
      <c r="B162" s="5"/>
      <c r="C162" s="3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32"/>
      <c r="AS162" s="4"/>
      <c r="AT162" s="4"/>
      <c r="AU162" s="32"/>
      <c r="AV162" s="4"/>
      <c r="AW162" s="4"/>
      <c r="AX162" s="32"/>
      <c r="AY162" s="4"/>
      <c r="AZ162" s="4"/>
      <c r="BA162" s="32"/>
      <c r="BB162" s="4"/>
      <c r="BC162" s="4"/>
      <c r="BD162" s="4"/>
      <c r="BE162" s="4"/>
      <c r="BF162" s="4"/>
      <c r="BG162" s="5"/>
    </row>
    <row r="163" spans="1:59" s="2" customFormat="1" ht="27" customHeight="1">
      <c r="A163" s="4"/>
      <c r="B163" s="5"/>
      <c r="C163" s="3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32"/>
      <c r="AS163" s="4"/>
      <c r="AT163" s="4"/>
      <c r="AU163" s="32"/>
      <c r="AV163" s="4"/>
      <c r="AW163" s="4"/>
      <c r="AX163" s="32"/>
      <c r="AY163" s="4"/>
      <c r="AZ163" s="4"/>
      <c r="BA163" s="32"/>
      <c r="BB163" s="4"/>
      <c r="BC163" s="4"/>
      <c r="BD163" s="4"/>
      <c r="BE163" s="4"/>
      <c r="BF163" s="4"/>
      <c r="BG163" s="5"/>
    </row>
    <row r="164" spans="1:59" s="2" customFormat="1" ht="27" customHeight="1">
      <c r="A164" s="4"/>
      <c r="B164" s="5"/>
      <c r="C164" s="3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32"/>
      <c r="AS164" s="4"/>
      <c r="AT164" s="4"/>
      <c r="AU164" s="32"/>
      <c r="AV164" s="4"/>
      <c r="AW164" s="4"/>
      <c r="AX164" s="32"/>
      <c r="AY164" s="4"/>
      <c r="AZ164" s="4"/>
      <c r="BA164" s="32"/>
      <c r="BB164" s="4"/>
      <c r="BC164" s="4"/>
      <c r="BD164" s="4"/>
      <c r="BE164" s="4"/>
      <c r="BF164" s="4"/>
      <c r="BG164" s="5"/>
    </row>
    <row r="165" spans="1:59" s="2" customFormat="1" ht="27" customHeight="1">
      <c r="A165" s="4"/>
      <c r="B165" s="5"/>
      <c r="C165" s="3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32"/>
      <c r="AS165" s="4"/>
      <c r="AT165" s="4"/>
      <c r="AU165" s="32"/>
      <c r="AV165" s="4"/>
      <c r="AW165" s="4"/>
      <c r="AX165" s="32"/>
      <c r="AY165" s="4"/>
      <c r="AZ165" s="4"/>
      <c r="BA165" s="32"/>
      <c r="BB165" s="4"/>
      <c r="BC165" s="4"/>
      <c r="BD165" s="4"/>
      <c r="BE165" s="4"/>
      <c r="BF165" s="4"/>
      <c r="BG165" s="5"/>
    </row>
    <row r="166" spans="1:59" s="2" customFormat="1" ht="27" customHeight="1">
      <c r="A166" s="4"/>
      <c r="B166" s="5"/>
      <c r="C166" s="3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32"/>
      <c r="AS166" s="4"/>
      <c r="AT166" s="4"/>
      <c r="AU166" s="32"/>
      <c r="AV166" s="4"/>
      <c r="AW166" s="4"/>
      <c r="AX166" s="32"/>
      <c r="AY166" s="4"/>
      <c r="AZ166" s="4"/>
      <c r="BA166" s="32"/>
      <c r="BB166" s="4"/>
      <c r="BC166" s="4"/>
      <c r="BD166" s="4"/>
      <c r="BE166" s="4"/>
      <c r="BF166" s="4"/>
      <c r="BG166" s="5"/>
    </row>
    <row r="167" spans="1:59" s="2" customFormat="1" ht="27" customHeight="1">
      <c r="A167" s="4"/>
      <c r="B167" s="5"/>
      <c r="C167" s="3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32"/>
      <c r="AS167" s="4"/>
      <c r="AT167" s="4"/>
      <c r="AU167" s="32"/>
      <c r="AV167" s="4"/>
      <c r="AW167" s="4"/>
      <c r="AX167" s="32"/>
      <c r="AY167" s="4"/>
      <c r="AZ167" s="4"/>
      <c r="BA167" s="32"/>
      <c r="BB167" s="4"/>
      <c r="BC167" s="4"/>
      <c r="BD167" s="4"/>
      <c r="BE167" s="4"/>
      <c r="BF167" s="4"/>
      <c r="BG167" s="5"/>
    </row>
    <row r="168" spans="1:59" s="2" customFormat="1" ht="27" customHeight="1">
      <c r="A168" s="4"/>
      <c r="B168" s="5"/>
      <c r="C168" s="3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32"/>
      <c r="AS168" s="4"/>
      <c r="AT168" s="4"/>
      <c r="AU168" s="32"/>
      <c r="AV168" s="4"/>
      <c r="AW168" s="4"/>
      <c r="AX168" s="32"/>
      <c r="AY168" s="4"/>
      <c r="AZ168" s="4"/>
      <c r="BA168" s="32"/>
      <c r="BB168" s="4"/>
      <c r="BC168" s="4"/>
      <c r="BD168" s="4"/>
      <c r="BE168" s="4"/>
      <c r="BF168" s="4"/>
      <c r="BG168" s="5"/>
    </row>
    <row r="169" spans="1:59" s="2" customFormat="1" ht="27" customHeight="1">
      <c r="A169" s="4"/>
      <c r="B169" s="5"/>
      <c r="C169" s="3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32"/>
      <c r="AS169" s="4"/>
      <c r="AT169" s="4"/>
      <c r="AU169" s="32"/>
      <c r="AV169" s="4"/>
      <c r="AW169" s="4"/>
      <c r="AX169" s="32"/>
      <c r="AY169" s="4"/>
      <c r="AZ169" s="4"/>
      <c r="BA169" s="32"/>
      <c r="BB169" s="4"/>
      <c r="BC169" s="4"/>
      <c r="BD169" s="4"/>
      <c r="BE169" s="4"/>
      <c r="BF169" s="4"/>
      <c r="BG169" s="5"/>
    </row>
    <row r="170" spans="1:59" s="2" customFormat="1" ht="27" customHeight="1">
      <c r="A170" s="4"/>
      <c r="B170" s="5"/>
      <c r="C170" s="3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32"/>
      <c r="AS170" s="4"/>
      <c r="AT170" s="4"/>
      <c r="AU170" s="32"/>
      <c r="AV170" s="4"/>
      <c r="AW170" s="4"/>
      <c r="AX170" s="32"/>
      <c r="AY170" s="4"/>
      <c r="AZ170" s="4"/>
      <c r="BA170" s="32"/>
      <c r="BB170" s="4"/>
      <c r="BC170" s="4"/>
      <c r="BD170" s="4"/>
      <c r="BE170" s="4"/>
      <c r="BF170" s="4"/>
      <c r="BG170" s="5"/>
    </row>
    <row r="171" spans="1:59" s="2" customFormat="1" ht="27" customHeight="1">
      <c r="A171" s="4"/>
      <c r="B171" s="5"/>
      <c r="C171" s="3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32"/>
      <c r="AS171" s="4"/>
      <c r="AT171" s="4"/>
      <c r="AU171" s="32"/>
      <c r="AV171" s="4"/>
      <c r="AW171" s="4"/>
      <c r="AX171" s="32"/>
      <c r="AY171" s="4"/>
      <c r="AZ171" s="4"/>
      <c r="BA171" s="32"/>
      <c r="BB171" s="4"/>
      <c r="BC171" s="4"/>
      <c r="BD171" s="4"/>
      <c r="BE171" s="4"/>
      <c r="BF171" s="4"/>
      <c r="BG171" s="5"/>
    </row>
    <row r="172" spans="1:59" s="2" customFormat="1" ht="27" customHeight="1">
      <c r="A172" s="4"/>
      <c r="B172" s="5"/>
      <c r="C172" s="3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32"/>
      <c r="AS172" s="4"/>
      <c r="AT172" s="4"/>
      <c r="AU172" s="32"/>
      <c r="AV172" s="4"/>
      <c r="AW172" s="4"/>
      <c r="AX172" s="32"/>
      <c r="AY172" s="4"/>
      <c r="AZ172" s="4"/>
      <c r="BA172" s="32"/>
      <c r="BB172" s="4"/>
      <c r="BC172" s="4"/>
      <c r="BD172" s="4"/>
      <c r="BE172" s="4"/>
      <c r="BF172" s="4"/>
      <c r="BG172" s="5"/>
    </row>
    <row r="173" spans="1:59" s="2" customFormat="1" ht="27" customHeight="1">
      <c r="A173" s="4"/>
      <c r="B173" s="5"/>
      <c r="C173" s="3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32"/>
      <c r="AS173" s="4"/>
      <c r="AT173" s="4"/>
      <c r="AU173" s="32"/>
      <c r="AV173" s="4"/>
      <c r="AW173" s="4"/>
      <c r="AX173" s="32"/>
      <c r="AY173" s="4"/>
      <c r="AZ173" s="4"/>
      <c r="BA173" s="32"/>
      <c r="BB173" s="4"/>
      <c r="BC173" s="4"/>
      <c r="BD173" s="4"/>
      <c r="BE173" s="4"/>
      <c r="BF173" s="4"/>
      <c r="BG173" s="5"/>
    </row>
    <row r="174" spans="1:59" s="2" customFormat="1" ht="27" customHeight="1">
      <c r="A174" s="4"/>
      <c r="B174" s="5"/>
      <c r="C174" s="3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32"/>
      <c r="AS174" s="4"/>
      <c r="AT174" s="4"/>
      <c r="AU174" s="32"/>
      <c r="AV174" s="4"/>
      <c r="AW174" s="4"/>
      <c r="AX174" s="32"/>
      <c r="AY174" s="4"/>
      <c r="AZ174" s="4"/>
      <c r="BA174" s="32"/>
      <c r="BB174" s="4"/>
      <c r="BC174" s="4"/>
      <c r="BD174" s="4"/>
      <c r="BE174" s="4"/>
      <c r="BF174" s="4"/>
      <c r="BG174" s="5"/>
    </row>
    <row r="175" spans="1:59" s="2" customFormat="1" ht="27" customHeight="1">
      <c r="A175" s="4"/>
      <c r="B175" s="5"/>
      <c r="C175" s="3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32"/>
      <c r="AS175" s="4"/>
      <c r="AT175" s="4"/>
      <c r="AU175" s="32"/>
      <c r="AV175" s="4"/>
      <c r="AW175" s="4"/>
      <c r="AX175" s="32"/>
      <c r="AY175" s="4"/>
      <c r="AZ175" s="4"/>
      <c r="BA175" s="32"/>
      <c r="BB175" s="4"/>
      <c r="BC175" s="4"/>
      <c r="BD175" s="4"/>
      <c r="BE175" s="4"/>
      <c r="BF175" s="4"/>
      <c r="BG175" s="5"/>
    </row>
    <row r="176" spans="1:59" s="2" customFormat="1" ht="27" customHeight="1">
      <c r="A176" s="4"/>
      <c r="B176" s="5"/>
      <c r="C176" s="3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32"/>
      <c r="AS176" s="4"/>
      <c r="AT176" s="4"/>
      <c r="AU176" s="32"/>
      <c r="AV176" s="4"/>
      <c r="AW176" s="4"/>
      <c r="AX176" s="32"/>
      <c r="AY176" s="4"/>
      <c r="AZ176" s="4"/>
      <c r="BA176" s="32"/>
      <c r="BB176" s="4"/>
      <c r="BC176" s="4"/>
      <c r="BD176" s="4"/>
      <c r="BE176" s="4"/>
      <c r="BF176" s="4"/>
      <c r="BG176" s="5"/>
    </row>
    <row r="177" spans="1:59" s="2" customFormat="1" ht="27" customHeight="1">
      <c r="A177" s="4"/>
      <c r="B177" s="5"/>
      <c r="C177" s="3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32"/>
      <c r="AS177" s="4"/>
      <c r="AT177" s="4"/>
      <c r="AU177" s="32"/>
      <c r="AV177" s="4"/>
      <c r="AW177" s="4"/>
      <c r="AX177" s="32"/>
      <c r="AY177" s="4"/>
      <c r="AZ177" s="4"/>
      <c r="BA177" s="32"/>
      <c r="BB177" s="4"/>
      <c r="BC177" s="4"/>
      <c r="BD177" s="4"/>
      <c r="BE177" s="4"/>
      <c r="BF177" s="4"/>
      <c r="BG177" s="5"/>
    </row>
    <row r="178" spans="1:59" s="2" customFormat="1" ht="27" customHeight="1">
      <c r="A178" s="4"/>
      <c r="B178" s="5"/>
      <c r="C178" s="3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32"/>
      <c r="AS178" s="4"/>
      <c r="AT178" s="4"/>
      <c r="AU178" s="32"/>
      <c r="AV178" s="4"/>
      <c r="AW178" s="4"/>
      <c r="AX178" s="32"/>
      <c r="AY178" s="4"/>
      <c r="AZ178" s="4"/>
      <c r="BA178" s="32"/>
      <c r="BB178" s="4"/>
      <c r="BC178" s="4"/>
      <c r="BD178" s="4"/>
      <c r="BE178" s="4"/>
      <c r="BF178" s="4"/>
      <c r="BG178" s="5"/>
    </row>
    <row r="179" spans="1:59" s="2" customFormat="1" ht="27" customHeight="1">
      <c r="A179" s="4"/>
      <c r="B179" s="5"/>
      <c r="C179" s="3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32"/>
      <c r="AS179" s="4"/>
      <c r="AT179" s="4"/>
      <c r="AU179" s="32"/>
      <c r="AV179" s="4"/>
      <c r="AW179" s="4"/>
      <c r="AX179" s="32"/>
      <c r="AY179" s="4"/>
      <c r="AZ179" s="4"/>
      <c r="BA179" s="32"/>
      <c r="BB179" s="4"/>
      <c r="BC179" s="4"/>
      <c r="BD179" s="4"/>
      <c r="BE179" s="4"/>
      <c r="BF179" s="4"/>
      <c r="BG179" s="5"/>
    </row>
    <row r="180" spans="1:59" s="2" customFormat="1" ht="27" customHeight="1">
      <c r="A180" s="4"/>
      <c r="B180" s="5"/>
      <c r="C180" s="3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32"/>
      <c r="AS180" s="4"/>
      <c r="AT180" s="4"/>
      <c r="AU180" s="32"/>
      <c r="AV180" s="4"/>
      <c r="AW180" s="4"/>
      <c r="AX180" s="32"/>
      <c r="AY180" s="4"/>
      <c r="AZ180" s="4"/>
      <c r="BA180" s="32"/>
      <c r="BB180" s="4"/>
      <c r="BC180" s="4"/>
      <c r="BD180" s="4"/>
      <c r="BE180" s="4"/>
      <c r="BF180" s="4"/>
      <c r="BG180" s="5"/>
    </row>
    <row r="181" spans="1:59" s="2" customFormat="1" ht="27" customHeight="1">
      <c r="A181" s="4"/>
      <c r="B181" s="5"/>
      <c r="C181" s="3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32"/>
      <c r="AS181" s="4"/>
      <c r="AT181" s="4"/>
      <c r="AU181" s="32"/>
      <c r="AV181" s="4"/>
      <c r="AW181" s="4"/>
      <c r="AX181" s="32"/>
      <c r="AY181" s="4"/>
      <c r="AZ181" s="4"/>
      <c r="BA181" s="32"/>
      <c r="BB181" s="4"/>
      <c r="BC181" s="4"/>
      <c r="BD181" s="4"/>
      <c r="BE181" s="4"/>
      <c r="BF181" s="4"/>
      <c r="BG181" s="5"/>
    </row>
    <row r="182" spans="1:59" s="2" customFormat="1" ht="27" customHeight="1">
      <c r="A182" s="4"/>
      <c r="B182" s="5"/>
      <c r="C182" s="3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32"/>
      <c r="AS182" s="4"/>
      <c r="AT182" s="4"/>
      <c r="AU182" s="32"/>
      <c r="AV182" s="4"/>
      <c r="AW182" s="4"/>
      <c r="AX182" s="32"/>
      <c r="AY182" s="4"/>
      <c r="AZ182" s="4"/>
      <c r="BA182" s="32"/>
      <c r="BB182" s="4"/>
      <c r="BC182" s="4"/>
      <c r="BD182" s="4"/>
      <c r="BE182" s="4"/>
      <c r="BF182" s="4"/>
      <c r="BG182" s="5"/>
    </row>
    <row r="183" spans="1:59" s="2" customFormat="1" ht="27" customHeight="1">
      <c r="A183" s="4"/>
      <c r="B183" s="5"/>
      <c r="C183" s="3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32"/>
      <c r="AS183" s="4"/>
      <c r="AT183" s="4"/>
      <c r="AU183" s="32"/>
      <c r="AV183" s="4"/>
      <c r="AW183" s="4"/>
      <c r="AX183" s="32"/>
      <c r="AY183" s="4"/>
      <c r="AZ183" s="4"/>
      <c r="BA183" s="32"/>
      <c r="BB183" s="4"/>
      <c r="BC183" s="4"/>
      <c r="BD183" s="4"/>
      <c r="BE183" s="4"/>
      <c r="BF183" s="4"/>
      <c r="BG183" s="5"/>
    </row>
    <row r="184" spans="1:59" s="2" customFormat="1" ht="27" customHeight="1">
      <c r="A184" s="4"/>
      <c r="B184" s="5"/>
      <c r="C184" s="3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32"/>
      <c r="AS184" s="4"/>
      <c r="AT184" s="4"/>
      <c r="AU184" s="32"/>
      <c r="AV184" s="4"/>
      <c r="AW184" s="4"/>
      <c r="AX184" s="32"/>
      <c r="AY184" s="4"/>
      <c r="AZ184" s="4"/>
      <c r="BA184" s="32"/>
      <c r="BB184" s="4"/>
      <c r="BC184" s="4"/>
      <c r="BD184" s="4"/>
      <c r="BE184" s="4"/>
      <c r="BF184" s="4"/>
      <c r="BG184" s="5"/>
    </row>
    <row r="185" spans="1:59" s="2" customFormat="1" ht="27" customHeight="1">
      <c r="A185" s="4"/>
      <c r="B185" s="5"/>
      <c r="C185" s="3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32"/>
      <c r="AS185" s="4"/>
      <c r="AT185" s="4"/>
      <c r="AU185" s="32"/>
      <c r="AV185" s="4"/>
      <c r="AW185" s="4"/>
      <c r="AX185" s="32"/>
      <c r="AY185" s="4"/>
      <c r="AZ185" s="4"/>
      <c r="BA185" s="32"/>
      <c r="BB185" s="4"/>
      <c r="BC185" s="4"/>
      <c r="BD185" s="4"/>
      <c r="BE185" s="4"/>
      <c r="BF185" s="4"/>
      <c r="BG185" s="5"/>
    </row>
    <row r="186" spans="1:59" s="2" customFormat="1" ht="27" customHeight="1">
      <c r="A186" s="4"/>
      <c r="B186" s="5"/>
      <c r="C186" s="3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32"/>
      <c r="AS186" s="4"/>
      <c r="AT186" s="4"/>
      <c r="AU186" s="32"/>
      <c r="AV186" s="4"/>
      <c r="AW186" s="4"/>
      <c r="AX186" s="32"/>
      <c r="AY186" s="4"/>
      <c r="AZ186" s="4"/>
      <c r="BA186" s="32"/>
      <c r="BB186" s="4"/>
      <c r="BC186" s="4"/>
      <c r="BD186" s="4"/>
      <c r="BE186" s="4"/>
      <c r="BF186" s="4"/>
      <c r="BG186" s="5"/>
    </row>
    <row r="187" spans="1:59" s="2" customFormat="1" ht="27" customHeight="1">
      <c r="A187" s="4"/>
      <c r="B187" s="5"/>
      <c r="C187" s="3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32"/>
      <c r="AS187" s="4"/>
      <c r="AT187" s="4"/>
      <c r="AU187" s="32"/>
      <c r="AV187" s="4"/>
      <c r="AW187" s="4"/>
      <c r="AX187" s="32"/>
      <c r="AY187" s="4"/>
      <c r="AZ187" s="4"/>
      <c r="BA187" s="32"/>
      <c r="BB187" s="4"/>
      <c r="BC187" s="4"/>
      <c r="BD187" s="4"/>
      <c r="BE187" s="4"/>
      <c r="BF187" s="4"/>
      <c r="BG187" s="5"/>
    </row>
    <row r="188" spans="1:59" s="2" customFormat="1" ht="27" customHeight="1">
      <c r="A188" s="4"/>
      <c r="B188" s="5"/>
      <c r="C188" s="3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32"/>
      <c r="AS188" s="4"/>
      <c r="AT188" s="4"/>
      <c r="AU188" s="32"/>
      <c r="AV188" s="4"/>
      <c r="AW188" s="4"/>
      <c r="AX188" s="32"/>
      <c r="AY188" s="4"/>
      <c r="AZ188" s="4"/>
      <c r="BA188" s="32"/>
      <c r="BB188" s="4"/>
      <c r="BC188" s="4"/>
      <c r="BD188" s="4"/>
      <c r="BE188" s="4"/>
      <c r="BF188" s="4"/>
      <c r="BG188" s="5"/>
    </row>
    <row r="189" spans="1:59" s="2" customFormat="1" ht="27" customHeight="1">
      <c r="A189" s="4"/>
      <c r="B189" s="5"/>
      <c r="C189" s="3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32"/>
      <c r="AS189" s="4"/>
      <c r="AT189" s="4"/>
      <c r="AU189" s="32"/>
      <c r="AV189" s="4"/>
      <c r="AW189" s="4"/>
      <c r="AX189" s="32"/>
      <c r="AY189" s="4"/>
      <c r="AZ189" s="4"/>
      <c r="BA189" s="32"/>
      <c r="BB189" s="4"/>
      <c r="BC189" s="4"/>
      <c r="BD189" s="4"/>
      <c r="BE189" s="4"/>
      <c r="BF189" s="4"/>
      <c r="BG189" s="5"/>
    </row>
    <row r="190" spans="1:59" s="2" customFormat="1" ht="27" customHeight="1">
      <c r="A190" s="4"/>
      <c r="B190" s="5"/>
      <c r="C190" s="3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32"/>
      <c r="AS190" s="4"/>
      <c r="AT190" s="4"/>
      <c r="AU190" s="32"/>
      <c r="AV190" s="4"/>
      <c r="AW190" s="4"/>
      <c r="AX190" s="32"/>
      <c r="AY190" s="4"/>
      <c r="AZ190" s="4"/>
      <c r="BA190" s="32"/>
      <c r="BB190" s="4"/>
      <c r="BC190" s="4"/>
      <c r="BD190" s="4"/>
      <c r="BE190" s="4"/>
      <c r="BF190" s="4"/>
      <c r="BG190" s="5"/>
    </row>
    <row r="191" spans="1:59" s="2" customFormat="1" ht="27" customHeight="1">
      <c r="A191" s="4"/>
      <c r="B191" s="5"/>
      <c r="C191" s="3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32"/>
      <c r="AS191" s="4"/>
      <c r="AT191" s="4"/>
      <c r="AU191" s="32"/>
      <c r="AV191" s="4"/>
      <c r="AW191" s="4"/>
      <c r="AX191" s="32"/>
      <c r="AY191" s="4"/>
      <c r="AZ191" s="4"/>
      <c r="BA191" s="32"/>
      <c r="BB191" s="4"/>
      <c r="BC191" s="4"/>
      <c r="BD191" s="4"/>
      <c r="BE191" s="4"/>
      <c r="BF191" s="4"/>
      <c r="BG191" s="5"/>
    </row>
    <row r="192" spans="1:59" s="2" customFormat="1" ht="27" customHeight="1">
      <c r="A192" s="4"/>
      <c r="B192" s="5"/>
      <c r="C192" s="3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32"/>
      <c r="AS192" s="4"/>
      <c r="AT192" s="4"/>
      <c r="AU192" s="32"/>
      <c r="AV192" s="4"/>
      <c r="AW192" s="4"/>
      <c r="AX192" s="32"/>
      <c r="AY192" s="4"/>
      <c r="AZ192" s="4"/>
      <c r="BA192" s="32"/>
      <c r="BB192" s="4"/>
      <c r="BC192" s="4"/>
      <c r="BD192" s="4"/>
      <c r="BE192" s="4"/>
      <c r="BF192" s="4"/>
      <c r="BG192" s="5"/>
    </row>
    <row r="193" spans="1:59" s="2" customFormat="1" ht="27" customHeight="1">
      <c r="A193" s="4"/>
      <c r="B193" s="5"/>
      <c r="C193" s="3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32"/>
      <c r="AS193" s="4"/>
      <c r="AT193" s="4"/>
      <c r="AU193" s="32"/>
      <c r="AV193" s="4"/>
      <c r="AW193" s="4"/>
      <c r="AX193" s="32"/>
      <c r="AY193" s="4"/>
      <c r="AZ193" s="4"/>
      <c r="BA193" s="32"/>
      <c r="BB193" s="4"/>
      <c r="BC193" s="4"/>
      <c r="BD193" s="4"/>
      <c r="BE193" s="4"/>
      <c r="BF193" s="4"/>
      <c r="BG193" s="5"/>
    </row>
    <row r="194" spans="1:59" s="2" customFormat="1" ht="27" customHeight="1">
      <c r="A194" s="4"/>
      <c r="B194" s="5"/>
      <c r="C194" s="3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32"/>
      <c r="AS194" s="4"/>
      <c r="AT194" s="4"/>
      <c r="AU194" s="32"/>
      <c r="AV194" s="4"/>
      <c r="AW194" s="4"/>
      <c r="AX194" s="32"/>
      <c r="AY194" s="4"/>
      <c r="AZ194" s="4"/>
      <c r="BA194" s="32"/>
      <c r="BB194" s="4"/>
      <c r="BC194" s="4"/>
      <c r="BD194" s="4"/>
      <c r="BE194" s="4"/>
      <c r="BF194" s="4"/>
      <c r="BG194" s="5"/>
    </row>
    <row r="195" spans="1:59" s="2" customFormat="1" ht="27" customHeight="1">
      <c r="A195" s="4"/>
      <c r="B195" s="5"/>
      <c r="C195" s="3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32"/>
      <c r="AS195" s="4"/>
      <c r="AT195" s="4"/>
      <c r="AU195" s="32"/>
      <c r="AV195" s="4"/>
      <c r="AW195" s="4"/>
      <c r="AX195" s="32"/>
      <c r="AY195" s="4"/>
      <c r="AZ195" s="4"/>
      <c r="BA195" s="32"/>
      <c r="BB195" s="4"/>
      <c r="BC195" s="4"/>
      <c r="BD195" s="4"/>
      <c r="BE195" s="4"/>
      <c r="BF195" s="4"/>
      <c r="BG195" s="5"/>
    </row>
    <row r="196" spans="1:59" s="2" customFormat="1" ht="27" customHeight="1">
      <c r="A196" s="4"/>
      <c r="B196" s="5"/>
      <c r="C196" s="3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32"/>
      <c r="AS196" s="4"/>
      <c r="AT196" s="4"/>
      <c r="AU196" s="32"/>
      <c r="AV196" s="4"/>
      <c r="AW196" s="4"/>
      <c r="AX196" s="32"/>
      <c r="AY196" s="4"/>
      <c r="AZ196" s="4"/>
      <c r="BA196" s="32"/>
      <c r="BB196" s="4"/>
      <c r="BC196" s="4"/>
      <c r="BD196" s="4"/>
      <c r="BE196" s="4"/>
      <c r="BF196" s="4"/>
      <c r="BG196" s="5"/>
    </row>
    <row r="197" spans="1:59" s="2" customFormat="1" ht="27" customHeight="1">
      <c r="A197" s="4"/>
      <c r="B197" s="5"/>
      <c r="C197" s="3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32"/>
      <c r="AS197" s="4"/>
      <c r="AT197" s="4"/>
      <c r="AU197" s="32"/>
      <c r="AV197" s="4"/>
      <c r="AW197" s="4"/>
      <c r="AX197" s="32"/>
      <c r="AY197" s="4"/>
      <c r="AZ197" s="4"/>
      <c r="BA197" s="32"/>
      <c r="BB197" s="4"/>
      <c r="BC197" s="4"/>
      <c r="BD197" s="4"/>
      <c r="BE197" s="4"/>
      <c r="BF197" s="4"/>
      <c r="BG197" s="5"/>
    </row>
    <row r="198" spans="1:59" s="2" customFormat="1" ht="27" customHeight="1">
      <c r="A198" s="4"/>
      <c r="B198" s="5"/>
      <c r="C198" s="3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32"/>
      <c r="AS198" s="4"/>
      <c r="AT198" s="4"/>
      <c r="AU198" s="32"/>
      <c r="AV198" s="4"/>
      <c r="AW198" s="4"/>
      <c r="AX198" s="32"/>
      <c r="AY198" s="4"/>
      <c r="AZ198" s="4"/>
      <c r="BA198" s="32"/>
      <c r="BB198" s="4"/>
      <c r="BC198" s="4"/>
      <c r="BD198" s="4"/>
      <c r="BE198" s="4"/>
      <c r="BF198" s="4"/>
      <c r="BG198" s="5"/>
    </row>
    <row r="199" spans="1:59" s="2" customFormat="1" ht="27" customHeight="1">
      <c r="A199" s="4"/>
      <c r="B199" s="5"/>
      <c r="C199" s="3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32"/>
      <c r="AS199" s="4"/>
      <c r="AT199" s="4"/>
      <c r="AU199" s="32"/>
      <c r="AV199" s="4"/>
      <c r="AW199" s="4"/>
      <c r="AX199" s="32"/>
      <c r="AY199" s="4"/>
      <c r="AZ199" s="4"/>
      <c r="BA199" s="32"/>
      <c r="BB199" s="4"/>
      <c r="BC199" s="4"/>
      <c r="BD199" s="4"/>
      <c r="BE199" s="4"/>
      <c r="BF199" s="4"/>
      <c r="BG199" s="5"/>
    </row>
    <row r="200" spans="1:59" s="2" customFormat="1" ht="27" customHeight="1">
      <c r="A200" s="4"/>
      <c r="B200" s="5"/>
      <c r="C200" s="3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32"/>
      <c r="AS200" s="4"/>
      <c r="AT200" s="4"/>
      <c r="AU200" s="32"/>
      <c r="AV200" s="4"/>
      <c r="AW200" s="4"/>
      <c r="AX200" s="32"/>
      <c r="AY200" s="4"/>
      <c r="AZ200" s="4"/>
      <c r="BA200" s="32"/>
      <c r="BB200" s="4"/>
      <c r="BC200" s="4"/>
      <c r="BD200" s="4"/>
      <c r="BE200" s="4"/>
      <c r="BF200" s="4"/>
      <c r="BG200" s="5"/>
    </row>
    <row r="201" spans="1:59" s="2" customFormat="1" ht="27" customHeight="1">
      <c r="A201" s="4"/>
      <c r="B201" s="5"/>
      <c r="C201" s="3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32"/>
      <c r="AS201" s="4"/>
      <c r="AT201" s="4"/>
      <c r="AU201" s="32"/>
      <c r="AV201" s="4"/>
      <c r="AW201" s="4"/>
      <c r="AX201" s="32"/>
      <c r="AY201" s="4"/>
      <c r="AZ201" s="4"/>
      <c r="BA201" s="32"/>
      <c r="BB201" s="4"/>
      <c r="BC201" s="4"/>
      <c r="BD201" s="4"/>
      <c r="BE201" s="4"/>
      <c r="BF201" s="4"/>
      <c r="BG201" s="5"/>
    </row>
    <row r="202" spans="1:59" s="2" customFormat="1" ht="27" customHeight="1">
      <c r="A202" s="4"/>
      <c r="B202" s="5"/>
      <c r="C202" s="3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32"/>
      <c r="AS202" s="4"/>
      <c r="AT202" s="4"/>
      <c r="AU202" s="32"/>
      <c r="AV202" s="4"/>
      <c r="AW202" s="4"/>
      <c r="AX202" s="32"/>
      <c r="AY202" s="4"/>
      <c r="AZ202" s="4"/>
      <c r="BA202" s="32"/>
      <c r="BB202" s="4"/>
      <c r="BC202" s="4"/>
      <c r="BD202" s="4"/>
      <c r="BE202" s="4"/>
      <c r="BF202" s="4"/>
      <c r="BG202" s="5"/>
    </row>
    <row r="203" spans="1:59" s="2" customFormat="1" ht="27" customHeight="1">
      <c r="A203" s="4"/>
      <c r="B203" s="5"/>
      <c r="C203" s="3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32"/>
      <c r="AS203" s="4"/>
      <c r="AT203" s="4"/>
      <c r="AU203" s="32"/>
      <c r="AV203" s="4"/>
      <c r="AW203" s="4"/>
      <c r="AX203" s="32"/>
      <c r="AY203" s="4"/>
      <c r="AZ203" s="4"/>
      <c r="BA203" s="32"/>
      <c r="BB203" s="4"/>
      <c r="BC203" s="4"/>
      <c r="BD203" s="4"/>
      <c r="BE203" s="4"/>
      <c r="BF203" s="4"/>
      <c r="BG203" s="5"/>
    </row>
    <row r="204" spans="1:59" s="2" customFormat="1" ht="27" customHeight="1">
      <c r="A204" s="4"/>
      <c r="B204" s="5"/>
      <c r="C204" s="3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32"/>
      <c r="AS204" s="4"/>
      <c r="AT204" s="4"/>
      <c r="AU204" s="32"/>
      <c r="AV204" s="4"/>
      <c r="AW204" s="4"/>
      <c r="AX204" s="32"/>
      <c r="AY204" s="4"/>
      <c r="AZ204" s="4"/>
      <c r="BA204" s="32"/>
      <c r="BB204" s="4"/>
      <c r="BC204" s="4"/>
      <c r="BD204" s="4"/>
      <c r="BE204" s="4"/>
      <c r="BF204" s="4"/>
      <c r="BG204" s="5"/>
    </row>
    <row r="205" spans="1:59" s="2" customFormat="1" ht="27" customHeight="1">
      <c r="A205" s="4"/>
      <c r="B205" s="5"/>
      <c r="C205" s="3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32"/>
      <c r="AS205" s="4"/>
      <c r="AT205" s="4"/>
      <c r="AU205" s="32"/>
      <c r="AV205" s="4"/>
      <c r="AW205" s="4"/>
      <c r="AX205" s="32"/>
      <c r="AY205" s="4"/>
      <c r="AZ205" s="4"/>
      <c r="BA205" s="32"/>
      <c r="BB205" s="4"/>
      <c r="BC205" s="4"/>
      <c r="BD205" s="4"/>
      <c r="BE205" s="4"/>
      <c r="BF205" s="4"/>
      <c r="BG205" s="5"/>
    </row>
    <row r="206" spans="1:59" s="2" customFormat="1" ht="27" customHeight="1">
      <c r="A206" s="4"/>
      <c r="B206" s="5"/>
      <c r="C206" s="3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32"/>
      <c r="AS206" s="4"/>
      <c r="AT206" s="4"/>
      <c r="AU206" s="32"/>
      <c r="AV206" s="4"/>
      <c r="AW206" s="4"/>
      <c r="AX206" s="32"/>
      <c r="AY206" s="4"/>
      <c r="AZ206" s="4"/>
      <c r="BA206" s="32"/>
      <c r="BB206" s="4"/>
      <c r="BC206" s="4"/>
      <c r="BD206" s="4"/>
      <c r="BE206" s="4"/>
      <c r="BF206" s="4"/>
      <c r="BG206" s="5"/>
    </row>
    <row r="207" spans="1:59" s="2" customFormat="1" ht="27" customHeight="1">
      <c r="A207" s="4"/>
      <c r="B207" s="5"/>
      <c r="C207" s="3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32"/>
      <c r="AS207" s="4"/>
      <c r="AT207" s="4"/>
      <c r="AU207" s="32"/>
      <c r="AV207" s="4"/>
      <c r="AW207" s="4"/>
      <c r="AX207" s="32"/>
      <c r="AY207" s="4"/>
      <c r="AZ207" s="4"/>
      <c r="BA207" s="32"/>
      <c r="BB207" s="4"/>
      <c r="BC207" s="4"/>
      <c r="BD207" s="4"/>
      <c r="BE207" s="4"/>
      <c r="BF207" s="4"/>
      <c r="BG207" s="5"/>
    </row>
    <row r="208" spans="1:59" s="2" customFormat="1" ht="27" customHeight="1">
      <c r="A208" s="4"/>
      <c r="B208" s="5"/>
      <c r="C208" s="3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32"/>
      <c r="AS208" s="4"/>
      <c r="AT208" s="4"/>
      <c r="AU208" s="32"/>
      <c r="AV208" s="4"/>
      <c r="AW208" s="4"/>
      <c r="AX208" s="32"/>
      <c r="AY208" s="4"/>
      <c r="AZ208" s="4"/>
      <c r="BA208" s="32"/>
      <c r="BB208" s="4"/>
      <c r="BC208" s="4"/>
      <c r="BD208" s="4"/>
      <c r="BE208" s="4"/>
      <c r="BF208" s="4"/>
      <c r="BG208" s="5"/>
    </row>
    <row r="209" spans="1:59" s="2" customFormat="1" ht="27" customHeight="1">
      <c r="A209" s="4"/>
      <c r="B209" s="5"/>
      <c r="C209" s="3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32"/>
      <c r="AS209" s="4"/>
      <c r="AT209" s="4"/>
      <c r="AU209" s="32"/>
      <c r="AV209" s="4"/>
      <c r="AW209" s="4"/>
      <c r="AX209" s="32"/>
      <c r="AY209" s="4"/>
      <c r="AZ209" s="4"/>
      <c r="BA209" s="32"/>
      <c r="BB209" s="4"/>
      <c r="BC209" s="4"/>
      <c r="BD209" s="4"/>
      <c r="BE209" s="4"/>
      <c r="BF209" s="4"/>
      <c r="BG209" s="5"/>
    </row>
    <row r="210" spans="1:59" s="2" customFormat="1" ht="27" customHeight="1">
      <c r="A210" s="4"/>
      <c r="B210" s="5"/>
      <c r="C210" s="3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32"/>
      <c r="AS210" s="4"/>
      <c r="AT210" s="4"/>
      <c r="AU210" s="32"/>
      <c r="AV210" s="4"/>
      <c r="AW210" s="4"/>
      <c r="AX210" s="32"/>
      <c r="AY210" s="4"/>
      <c r="AZ210" s="4"/>
      <c r="BA210" s="32"/>
      <c r="BB210" s="4"/>
      <c r="BC210" s="4"/>
      <c r="BD210" s="4"/>
      <c r="BE210" s="4"/>
      <c r="BF210" s="4"/>
      <c r="BG210" s="5"/>
    </row>
    <row r="211" spans="1:59" s="2" customFormat="1" ht="27" customHeight="1">
      <c r="A211" s="4"/>
      <c r="B211" s="5"/>
      <c r="C211" s="3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32"/>
      <c r="AS211" s="4"/>
      <c r="AT211" s="4"/>
      <c r="AU211" s="32"/>
      <c r="AV211" s="4"/>
      <c r="AW211" s="4"/>
      <c r="AX211" s="32"/>
      <c r="AY211" s="4"/>
      <c r="AZ211" s="4"/>
      <c r="BA211" s="32"/>
      <c r="BB211" s="4"/>
      <c r="BC211" s="4"/>
      <c r="BD211" s="4"/>
      <c r="BE211" s="4"/>
      <c r="BF211" s="4"/>
      <c r="BG211" s="5"/>
    </row>
    <row r="212" spans="1:59" s="2" customFormat="1" ht="27" customHeight="1">
      <c r="A212" s="4"/>
      <c r="B212" s="5"/>
      <c r="C212" s="3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32"/>
      <c r="AS212" s="4"/>
      <c r="AT212" s="4"/>
      <c r="AU212" s="32"/>
      <c r="AV212" s="4"/>
      <c r="AW212" s="4"/>
      <c r="AX212" s="32"/>
      <c r="AY212" s="4"/>
      <c r="AZ212" s="4"/>
      <c r="BA212" s="32"/>
      <c r="BB212" s="4"/>
      <c r="BC212" s="4"/>
      <c r="BD212" s="4"/>
      <c r="BE212" s="4"/>
      <c r="BF212" s="4"/>
      <c r="BG212" s="5"/>
    </row>
    <row r="213" spans="1:59" s="2" customFormat="1" ht="27" customHeight="1">
      <c r="A213" s="4"/>
      <c r="B213" s="5"/>
      <c r="C213" s="3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32"/>
      <c r="AS213" s="4"/>
      <c r="AT213" s="4"/>
      <c r="AU213" s="32"/>
      <c r="AV213" s="4"/>
      <c r="AW213" s="4"/>
      <c r="AX213" s="32"/>
      <c r="AY213" s="4"/>
      <c r="AZ213" s="4"/>
      <c r="BA213" s="32"/>
      <c r="BB213" s="4"/>
      <c r="BC213" s="4"/>
      <c r="BD213" s="4"/>
      <c r="BE213" s="4"/>
      <c r="BF213" s="4"/>
      <c r="BG213" s="5"/>
    </row>
    <row r="214" spans="1:59" s="2" customFormat="1" ht="27" customHeight="1">
      <c r="A214" s="4"/>
      <c r="B214" s="5"/>
      <c r="C214" s="3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32"/>
      <c r="AS214" s="4"/>
      <c r="AT214" s="4"/>
      <c r="AU214" s="32"/>
      <c r="AV214" s="4"/>
      <c r="AW214" s="4"/>
      <c r="AX214" s="32"/>
      <c r="AY214" s="4"/>
      <c r="AZ214" s="4"/>
      <c r="BA214" s="32"/>
      <c r="BB214" s="4"/>
      <c r="BC214" s="4"/>
      <c r="BD214" s="4"/>
      <c r="BE214" s="4"/>
      <c r="BF214" s="4"/>
      <c r="BG214" s="5"/>
    </row>
    <row r="215" spans="1:59" s="2" customFormat="1" ht="27" customHeight="1">
      <c r="A215" s="4"/>
      <c r="B215" s="5"/>
      <c r="C215" s="3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32"/>
      <c r="AS215" s="4"/>
      <c r="AT215" s="4"/>
      <c r="AU215" s="32"/>
      <c r="AV215" s="4"/>
      <c r="AW215" s="4"/>
      <c r="AX215" s="32"/>
      <c r="AY215" s="4"/>
      <c r="AZ215" s="4"/>
      <c r="BA215" s="32"/>
      <c r="BB215" s="4"/>
      <c r="BC215" s="4"/>
      <c r="BD215" s="4"/>
      <c r="BE215" s="4"/>
      <c r="BF215" s="4"/>
      <c r="BG215" s="5"/>
    </row>
    <row r="216" spans="1:59" s="2" customFormat="1" ht="27" customHeight="1">
      <c r="A216" s="4"/>
      <c r="B216" s="5"/>
      <c r="C216" s="3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32"/>
      <c r="AS216" s="4"/>
      <c r="AT216" s="4"/>
      <c r="AU216" s="32"/>
      <c r="AV216" s="4"/>
      <c r="AW216" s="4"/>
      <c r="AX216" s="32"/>
      <c r="AY216" s="4"/>
      <c r="AZ216" s="4"/>
      <c r="BA216" s="32"/>
      <c r="BB216" s="4"/>
      <c r="BC216" s="4"/>
      <c r="BD216" s="4"/>
      <c r="BE216" s="4"/>
      <c r="BF216" s="4"/>
      <c r="BG216" s="5"/>
    </row>
    <row r="217" spans="1:59" s="2" customFormat="1" ht="27" customHeight="1">
      <c r="A217" s="4"/>
      <c r="B217" s="5"/>
      <c r="C217" s="3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32"/>
      <c r="AS217" s="4"/>
      <c r="AT217" s="4"/>
      <c r="AU217" s="32"/>
      <c r="AV217" s="4"/>
      <c r="AW217" s="4"/>
      <c r="AX217" s="32"/>
      <c r="AY217" s="4"/>
      <c r="AZ217" s="4"/>
      <c r="BA217" s="32"/>
      <c r="BB217" s="4"/>
      <c r="BC217" s="4"/>
      <c r="BD217" s="4"/>
      <c r="BE217" s="4"/>
      <c r="BF217" s="4"/>
      <c r="BG217" s="5"/>
    </row>
  </sheetData>
  <mergeCells count="50">
    <mergeCell ref="A4:BB4"/>
    <mergeCell ref="A5:BB5"/>
    <mergeCell ref="AY8:AY9"/>
    <mergeCell ref="BA8:BA9"/>
    <mergeCell ref="BB8:BB9"/>
    <mergeCell ref="AW7:AY7"/>
    <mergeCell ref="AZ7:BB7"/>
    <mergeCell ref="AQ7:AS7"/>
    <mergeCell ref="AT7:AV7"/>
    <mergeCell ref="AS8:AS9"/>
    <mergeCell ref="AU8:AU9"/>
    <mergeCell ref="AV8:AV9"/>
    <mergeCell ref="AX8:AX9"/>
    <mergeCell ref="AK7:AL7"/>
    <mergeCell ref="AM7:AP7"/>
    <mergeCell ref="AO9:AP9"/>
    <mergeCell ref="AR8:AR9"/>
    <mergeCell ref="AG9:AH9"/>
    <mergeCell ref="AI9:AJ9"/>
    <mergeCell ref="AK9:AL9"/>
    <mergeCell ref="AM9:AN9"/>
    <mergeCell ref="K9:L9"/>
    <mergeCell ref="M7:P7"/>
    <mergeCell ref="M9:N9"/>
    <mergeCell ref="O9:P9"/>
    <mergeCell ref="I7:L7"/>
    <mergeCell ref="E9:F9"/>
    <mergeCell ref="G9:H9"/>
    <mergeCell ref="D7:D8"/>
    <mergeCell ref="I9:J9"/>
    <mergeCell ref="A7:A8"/>
    <mergeCell ref="U7:V7"/>
    <mergeCell ref="W9:X9"/>
    <mergeCell ref="W7:X7"/>
    <mergeCell ref="Q7:T7"/>
    <mergeCell ref="Q9:R9"/>
    <mergeCell ref="S9:T9"/>
    <mergeCell ref="U9:V9"/>
    <mergeCell ref="B7:C8"/>
    <mergeCell ref="E7:H7"/>
    <mergeCell ref="Y7:Z7"/>
    <mergeCell ref="Y9:Z9"/>
    <mergeCell ref="AG7:AH7"/>
    <mergeCell ref="AI7:AJ7"/>
    <mergeCell ref="AA7:AC7"/>
    <mergeCell ref="AB8:AB9"/>
    <mergeCell ref="AC8:AC9"/>
    <mergeCell ref="AE8:AE9"/>
    <mergeCell ref="AD7:AF7"/>
    <mergeCell ref="AF8:AF9"/>
  </mergeCells>
  <conditionalFormatting sqref="E10:Z71 AG10:BB71">
    <cfRule type="cellIs" priority="1" dxfId="0" operator="between" stopIfTrue="1">
      <formula>1</formula>
      <formula>4</formula>
    </cfRule>
  </conditionalFormatting>
  <printOptions/>
  <pageMargins left="0.2" right="0.2" top="0.47" bottom="0.44" header="0.27" footer="0.37"/>
  <pageSetup horizontalDpi="600" verticalDpi="600" orientation="landscape" scale="52" r:id="rId4"/>
  <headerFooter alignWithMargins="0">
    <oddFooter>&amp;CTrang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17"/>
  <sheetViews>
    <sheetView zoomScale="75" zoomScaleNormal="75" workbookViewId="0" topLeftCell="A1">
      <selection activeCell="G12" sqref="G12"/>
    </sheetView>
  </sheetViews>
  <sheetFormatPr defaultColWidth="9.140625" defaultRowHeight="12.75"/>
  <cols>
    <col min="1" max="1" width="4.7109375" style="3" customWidth="1"/>
    <col min="2" max="2" width="20.7109375" style="10" customWidth="1"/>
    <col min="3" max="3" width="11.8515625" style="23" customWidth="1"/>
    <col min="4" max="4" width="4.140625" style="46" customWidth="1"/>
    <col min="5" max="5" width="4.57421875" style="3" customWidth="1"/>
    <col min="6" max="10" width="4.28125" style="3" customWidth="1"/>
    <col min="11" max="11" width="4.57421875" style="3" customWidth="1"/>
    <col min="12" max="12" width="4.8515625" style="3" customWidth="1"/>
    <col min="13" max="16" width="4.28125" style="3" customWidth="1"/>
    <col min="17" max="17" width="4.7109375" style="3" customWidth="1"/>
    <col min="18" max="18" width="4.57421875" style="3" customWidth="1"/>
    <col min="19" max="19" width="4.8515625" style="3" customWidth="1"/>
    <col min="20" max="22" width="4.28125" style="3" customWidth="1"/>
    <col min="23" max="23" width="5.421875" style="3" customWidth="1"/>
    <col min="24" max="24" width="5.00390625" style="3" customWidth="1"/>
    <col min="25" max="25" width="5.28125" style="3" customWidth="1"/>
    <col min="26" max="26" width="5.421875" style="3" customWidth="1"/>
    <col min="27" max="27" width="6.28125" style="3" hidden="1" customWidth="1"/>
    <col min="28" max="28" width="6.421875" style="3" hidden="1" customWidth="1"/>
    <col min="29" max="29" width="7.57421875" style="3" hidden="1" customWidth="1"/>
    <col min="30" max="30" width="6.28125" style="3" hidden="1" customWidth="1"/>
    <col min="31" max="31" width="6.00390625" style="3" hidden="1" customWidth="1"/>
    <col min="32" max="32" width="7.140625" style="3" hidden="1" customWidth="1"/>
    <col min="33" max="33" width="5.57421875" style="3" customWidth="1"/>
    <col min="34" max="34" width="5.00390625" style="3" customWidth="1"/>
    <col min="35" max="35" width="5.140625" style="3" customWidth="1"/>
    <col min="36" max="36" width="4.8515625" style="3" customWidth="1"/>
    <col min="37" max="37" width="4.57421875" style="3" customWidth="1"/>
    <col min="38" max="39" width="5.00390625" style="3" customWidth="1"/>
    <col min="40" max="40" width="4.57421875" style="3" customWidth="1"/>
    <col min="41" max="41" width="5.00390625" style="3" customWidth="1"/>
    <col min="42" max="42" width="5.140625" style="3" customWidth="1"/>
    <col min="43" max="43" width="6.57421875" style="3" customWidth="1"/>
    <col min="44" max="44" width="5.7109375" style="3" customWidth="1"/>
    <col min="45" max="45" width="6.140625" style="3" customWidth="1"/>
    <col min="46" max="46" width="5.7109375" style="3" customWidth="1"/>
    <col min="47" max="47" width="5.00390625" style="3" customWidth="1"/>
    <col min="48" max="48" width="5.7109375" style="3" customWidth="1"/>
    <col min="49" max="49" width="6.421875" style="3" customWidth="1"/>
    <col min="50" max="50" width="6.57421875" style="3" customWidth="1"/>
    <col min="51" max="51" width="6.140625" style="3" customWidth="1"/>
    <col min="52" max="52" width="6.57421875" style="3" customWidth="1"/>
    <col min="53" max="53" width="5.7109375" style="3" customWidth="1"/>
    <col min="54" max="54" width="6.00390625" style="3" customWidth="1"/>
    <col min="55" max="58" width="9.140625" style="3" customWidth="1"/>
  </cols>
  <sheetData>
    <row r="1" spans="1:59" s="1" customFormat="1" ht="24.75" customHeight="1">
      <c r="A1" s="4"/>
      <c r="B1" s="5"/>
      <c r="C1" s="3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6"/>
      <c r="BD1" s="6"/>
      <c r="BE1" s="6"/>
      <c r="BF1" s="6"/>
      <c r="BG1" s="6"/>
    </row>
    <row r="2" spans="1:59" s="1" customFormat="1" ht="24.75" customHeight="1">
      <c r="A2" s="4"/>
      <c r="B2" s="5"/>
      <c r="C2" s="3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6"/>
      <c r="BD2" s="6"/>
      <c r="BE2" s="6"/>
      <c r="BF2" s="6"/>
      <c r="BG2" s="6"/>
    </row>
    <row r="3" spans="1:59" s="1" customFormat="1" ht="24.75" customHeight="1">
      <c r="A3" s="4"/>
      <c r="B3" s="5"/>
      <c r="C3" s="3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6"/>
      <c r="BD3" s="6"/>
      <c r="BE3" s="6"/>
      <c r="BF3" s="6"/>
      <c r="BG3" s="6"/>
    </row>
    <row r="4" spans="1:59" s="1" customFormat="1" ht="24.75" customHeight="1">
      <c r="A4" s="57" t="s">
        <v>46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6"/>
      <c r="BD4" s="6"/>
      <c r="BE4" s="6"/>
      <c r="BF4" s="6"/>
      <c r="BG4" s="6"/>
    </row>
    <row r="5" spans="1:59" s="1" customFormat="1" ht="26.25" customHeight="1">
      <c r="A5" s="58" t="s">
        <v>148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6"/>
      <c r="BD5" s="6"/>
      <c r="BE5" s="6"/>
      <c r="BF5" s="6"/>
      <c r="BG5" s="6"/>
    </row>
    <row r="6" spans="1:59" s="44" customFormat="1" ht="16.5" customHeight="1">
      <c r="A6" s="42"/>
      <c r="B6" s="42"/>
      <c r="C6" s="42"/>
      <c r="D6" s="4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42"/>
      <c r="AX6" s="42"/>
      <c r="AY6" s="42"/>
      <c r="AZ6" s="42"/>
      <c r="BA6" s="42"/>
      <c r="BB6" s="42"/>
      <c r="BC6" s="43"/>
      <c r="BD6" s="43"/>
      <c r="BE6" s="43"/>
      <c r="BF6" s="43"/>
      <c r="BG6" s="43"/>
    </row>
    <row r="7" spans="1:54" s="9" customFormat="1" ht="25.5" customHeight="1">
      <c r="A7" s="68" t="s">
        <v>4</v>
      </c>
      <c r="B7" s="72" t="s">
        <v>10</v>
      </c>
      <c r="C7" s="73"/>
      <c r="D7" s="68" t="s">
        <v>11</v>
      </c>
      <c r="E7" s="70" t="s">
        <v>140</v>
      </c>
      <c r="F7" s="71"/>
      <c r="G7" s="71"/>
      <c r="H7" s="61"/>
      <c r="I7" s="70" t="s">
        <v>141</v>
      </c>
      <c r="J7" s="80"/>
      <c r="K7" s="80"/>
      <c r="L7" s="81"/>
      <c r="M7" s="77" t="s">
        <v>135</v>
      </c>
      <c r="N7" s="78"/>
      <c r="O7" s="78"/>
      <c r="P7" s="79"/>
      <c r="Q7" s="60" t="s">
        <v>142</v>
      </c>
      <c r="R7" s="71"/>
      <c r="S7" s="71"/>
      <c r="T7" s="61"/>
      <c r="U7" s="70" t="s">
        <v>143</v>
      </c>
      <c r="V7" s="61"/>
      <c r="W7" s="71" t="s">
        <v>45</v>
      </c>
      <c r="X7" s="61"/>
      <c r="Y7" s="60" t="s">
        <v>144</v>
      </c>
      <c r="Z7" s="61"/>
      <c r="AA7" s="66" t="s">
        <v>12</v>
      </c>
      <c r="AB7" s="66"/>
      <c r="AC7" s="66"/>
      <c r="AD7" s="66" t="s">
        <v>13</v>
      </c>
      <c r="AE7" s="66"/>
      <c r="AF7" s="66"/>
      <c r="AG7" s="64" t="s">
        <v>145</v>
      </c>
      <c r="AH7" s="65"/>
      <c r="AI7" s="64" t="s">
        <v>146</v>
      </c>
      <c r="AJ7" s="65"/>
      <c r="AK7" s="64" t="s">
        <v>147</v>
      </c>
      <c r="AL7" s="65"/>
      <c r="AM7" s="64" t="s">
        <v>141</v>
      </c>
      <c r="AN7" s="82"/>
      <c r="AO7" s="82"/>
      <c r="AP7" s="83"/>
      <c r="AQ7" s="66" t="s">
        <v>138</v>
      </c>
      <c r="AR7" s="66"/>
      <c r="AS7" s="66"/>
      <c r="AT7" s="66" t="s">
        <v>139</v>
      </c>
      <c r="AU7" s="66"/>
      <c r="AV7" s="66"/>
      <c r="AW7" s="66" t="s">
        <v>136</v>
      </c>
      <c r="AX7" s="66"/>
      <c r="AY7" s="66"/>
      <c r="AZ7" s="66" t="s">
        <v>137</v>
      </c>
      <c r="BA7" s="66"/>
      <c r="BB7" s="66"/>
    </row>
    <row r="8" spans="1:62" s="9" customFormat="1" ht="20.25" customHeight="1">
      <c r="A8" s="69"/>
      <c r="B8" s="74"/>
      <c r="C8" s="75"/>
      <c r="D8" s="76"/>
      <c r="E8" s="7" t="s">
        <v>5</v>
      </c>
      <c r="F8" s="7" t="s">
        <v>6</v>
      </c>
      <c r="G8" s="7" t="s">
        <v>7</v>
      </c>
      <c r="H8" s="7" t="s">
        <v>8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5</v>
      </c>
      <c r="N8" s="7" t="s">
        <v>6</v>
      </c>
      <c r="O8" s="7" t="s">
        <v>7</v>
      </c>
      <c r="P8" s="7" t="s">
        <v>8</v>
      </c>
      <c r="Q8" s="7" t="s">
        <v>5</v>
      </c>
      <c r="R8" s="7" t="s">
        <v>6</v>
      </c>
      <c r="S8" s="7" t="s">
        <v>7</v>
      </c>
      <c r="T8" s="7" t="s">
        <v>8</v>
      </c>
      <c r="U8" s="7" t="s">
        <v>5</v>
      </c>
      <c r="V8" s="7" t="s">
        <v>6</v>
      </c>
      <c r="W8" s="7" t="s">
        <v>7</v>
      </c>
      <c r="X8" s="7" t="s">
        <v>8</v>
      </c>
      <c r="Y8" s="7" t="s">
        <v>5</v>
      </c>
      <c r="Z8" s="7" t="s">
        <v>6</v>
      </c>
      <c r="AA8" s="7" t="s">
        <v>14</v>
      </c>
      <c r="AB8" s="67" t="s">
        <v>9</v>
      </c>
      <c r="AC8" s="67" t="s">
        <v>15</v>
      </c>
      <c r="AD8" s="7" t="s">
        <v>14</v>
      </c>
      <c r="AE8" s="67" t="s">
        <v>9</v>
      </c>
      <c r="AF8" s="67" t="s">
        <v>15</v>
      </c>
      <c r="AG8" s="7" t="s">
        <v>5</v>
      </c>
      <c r="AH8" s="7" t="s">
        <v>6</v>
      </c>
      <c r="AI8" s="7" t="s">
        <v>5</v>
      </c>
      <c r="AJ8" s="7" t="s">
        <v>6</v>
      </c>
      <c r="AK8" s="7" t="s">
        <v>5</v>
      </c>
      <c r="AL8" s="7" t="s">
        <v>6</v>
      </c>
      <c r="AM8" s="7" t="s">
        <v>5</v>
      </c>
      <c r="AN8" s="7" t="s">
        <v>6</v>
      </c>
      <c r="AO8" s="7" t="s">
        <v>7</v>
      </c>
      <c r="AP8" s="7" t="s">
        <v>8</v>
      </c>
      <c r="AQ8" s="7" t="s">
        <v>14</v>
      </c>
      <c r="AR8" s="67" t="s">
        <v>9</v>
      </c>
      <c r="AS8" s="67" t="s">
        <v>15</v>
      </c>
      <c r="AT8" s="7" t="s">
        <v>14</v>
      </c>
      <c r="AU8" s="67" t="s">
        <v>9</v>
      </c>
      <c r="AV8" s="67" t="s">
        <v>15</v>
      </c>
      <c r="AW8" s="7" t="s">
        <v>14</v>
      </c>
      <c r="AX8" s="67" t="s">
        <v>9</v>
      </c>
      <c r="AY8" s="67" t="s">
        <v>15</v>
      </c>
      <c r="AZ8" s="7" t="s">
        <v>14</v>
      </c>
      <c r="BA8" s="67" t="s">
        <v>9</v>
      </c>
      <c r="BB8" s="67" t="s">
        <v>15</v>
      </c>
      <c r="BD8" s="21">
        <v>0</v>
      </c>
      <c r="BE8" s="21">
        <v>4</v>
      </c>
      <c r="BF8" s="21">
        <v>5</v>
      </c>
      <c r="BG8" s="21">
        <v>6</v>
      </c>
      <c r="BH8" s="21">
        <v>7</v>
      </c>
      <c r="BI8" s="21">
        <v>8</v>
      </c>
      <c r="BJ8" s="21">
        <v>9</v>
      </c>
    </row>
    <row r="9" spans="1:62" s="9" customFormat="1" ht="14.25" customHeight="1">
      <c r="A9" s="7"/>
      <c r="B9" s="13" t="s">
        <v>16</v>
      </c>
      <c r="C9" s="14"/>
      <c r="D9" s="19"/>
      <c r="E9" s="62">
        <v>2</v>
      </c>
      <c r="F9" s="63"/>
      <c r="G9" s="62">
        <v>1</v>
      </c>
      <c r="H9" s="63"/>
      <c r="I9" s="62">
        <v>2</v>
      </c>
      <c r="J9" s="63"/>
      <c r="K9" s="62">
        <v>1</v>
      </c>
      <c r="L9" s="63"/>
      <c r="M9" s="62">
        <v>3</v>
      </c>
      <c r="N9" s="63"/>
      <c r="O9" s="62">
        <v>1</v>
      </c>
      <c r="P9" s="63"/>
      <c r="Q9" s="62">
        <v>3</v>
      </c>
      <c r="R9" s="63"/>
      <c r="S9" s="62">
        <v>2</v>
      </c>
      <c r="T9" s="63"/>
      <c r="U9" s="62">
        <v>3</v>
      </c>
      <c r="V9" s="63"/>
      <c r="W9" s="62">
        <v>1</v>
      </c>
      <c r="X9" s="63"/>
      <c r="Y9" s="62">
        <v>4</v>
      </c>
      <c r="Z9" s="63"/>
      <c r="AA9" s="15">
        <f>SUM($E$9:$Z$9)</f>
        <v>23</v>
      </c>
      <c r="AB9" s="67"/>
      <c r="AC9" s="67"/>
      <c r="AD9" s="15">
        <f>SUM($E$9:$Z$9)</f>
        <v>23</v>
      </c>
      <c r="AE9" s="67"/>
      <c r="AF9" s="67"/>
      <c r="AG9" s="62">
        <v>2</v>
      </c>
      <c r="AH9" s="63"/>
      <c r="AI9" s="62">
        <v>1</v>
      </c>
      <c r="AJ9" s="63"/>
      <c r="AK9" s="62">
        <v>1</v>
      </c>
      <c r="AL9" s="63"/>
      <c r="AM9" s="62">
        <v>4</v>
      </c>
      <c r="AN9" s="63"/>
      <c r="AO9" s="62">
        <v>2</v>
      </c>
      <c r="AP9" s="63"/>
      <c r="AQ9" s="15">
        <v>9</v>
      </c>
      <c r="AR9" s="67"/>
      <c r="AS9" s="67"/>
      <c r="AT9" s="15">
        <v>9</v>
      </c>
      <c r="AU9" s="67"/>
      <c r="AV9" s="67"/>
      <c r="AW9" s="15">
        <f aca="true" t="shared" si="0" ref="AW9:AW40">AA9+AQ9</f>
        <v>32</v>
      </c>
      <c r="AX9" s="67"/>
      <c r="AY9" s="67"/>
      <c r="AZ9" s="15">
        <v>32</v>
      </c>
      <c r="BA9" s="67"/>
      <c r="BB9" s="67"/>
      <c r="BD9" s="21" t="s">
        <v>19</v>
      </c>
      <c r="BE9" s="21" t="s">
        <v>20</v>
      </c>
      <c r="BF9" s="21" t="s">
        <v>9</v>
      </c>
      <c r="BG9" s="21" t="s">
        <v>24</v>
      </c>
      <c r="BH9" s="21" t="s">
        <v>21</v>
      </c>
      <c r="BI9" s="21" t="s">
        <v>22</v>
      </c>
      <c r="BJ9" s="21" t="s">
        <v>23</v>
      </c>
    </row>
    <row r="10" spans="1:58" s="18" customFormat="1" ht="27" customHeight="1">
      <c r="A10" s="16">
        <v>1</v>
      </c>
      <c r="B10" s="28" t="s">
        <v>131</v>
      </c>
      <c r="C10" s="33" t="s">
        <v>132</v>
      </c>
      <c r="D10" s="29">
        <v>1</v>
      </c>
      <c r="E10" s="22">
        <v>9</v>
      </c>
      <c r="F10" s="22"/>
      <c r="G10" s="22">
        <v>9</v>
      </c>
      <c r="H10" s="22"/>
      <c r="I10" s="22">
        <v>9</v>
      </c>
      <c r="J10" s="22"/>
      <c r="K10" s="22">
        <v>8</v>
      </c>
      <c r="L10" s="22"/>
      <c r="M10" s="22">
        <v>9</v>
      </c>
      <c r="N10" s="22"/>
      <c r="O10" s="22">
        <v>9</v>
      </c>
      <c r="P10" s="22"/>
      <c r="Q10" s="22">
        <v>8</v>
      </c>
      <c r="R10" s="22"/>
      <c r="S10" s="22">
        <v>5</v>
      </c>
      <c r="T10" s="22"/>
      <c r="U10" s="22">
        <v>8</v>
      </c>
      <c r="V10" s="22"/>
      <c r="W10" s="22">
        <v>9</v>
      </c>
      <c r="X10" s="22"/>
      <c r="Y10" s="22">
        <v>9</v>
      </c>
      <c r="Z10" s="22"/>
      <c r="AA10" s="22">
        <f aca="true" t="shared" si="1" ref="AA10:AA41">(E10+I10+S10)*2+(G10+K10+O10+W10)*1+(M10+Q10+U10)*3+(Y10)*4</f>
        <v>192</v>
      </c>
      <c r="AB10" s="25">
        <f aca="true" t="shared" si="2" ref="AB10:AB41">AA10/$AA$9</f>
        <v>8.347826086956522</v>
      </c>
      <c r="AC10" s="22" t="str">
        <f aca="true" t="shared" si="3" ref="AC10:AC41">HLOOKUP(AB10,$BD$8:$BJ$9,2)</f>
        <v>Giỏi</v>
      </c>
      <c r="AD10" s="22">
        <f aca="true" t="shared" si="4" ref="AD10:AD41">(MAX(E10:F10)+MAX(I10:J10)+MAX(S10:T10))*2+(MAX(G10:H10)+MAX(K10:L10)+MAX(O10:P10)+MAX(W10:X10))*1+(MAX(M10:N10)+MAX(Q10:R10)+MAX(U10:V10))*3+(MAX(Y10:Z10))*4</f>
        <v>192</v>
      </c>
      <c r="AE10" s="25">
        <f aca="true" t="shared" si="5" ref="AE10:AE41">AD10/$AD$9</f>
        <v>8.347826086956522</v>
      </c>
      <c r="AF10" s="22" t="str">
        <f aca="true" t="shared" si="6" ref="AF10:AF41">HLOOKUP(AE10,$BD$8:$BJ$9,2)</f>
        <v>Giỏi</v>
      </c>
      <c r="AG10" s="22">
        <v>7</v>
      </c>
      <c r="AH10" s="22"/>
      <c r="AI10" s="22"/>
      <c r="AJ10" s="22"/>
      <c r="AK10" s="22">
        <v>8</v>
      </c>
      <c r="AL10" s="22"/>
      <c r="AM10" s="22">
        <v>9</v>
      </c>
      <c r="AN10" s="22"/>
      <c r="AO10" s="22">
        <v>10</v>
      </c>
      <c r="AP10" s="22"/>
      <c r="AQ10" s="40">
        <f aca="true" t="shared" si="7" ref="AQ10:AQ41">(AG10+AO10)*2+(AI10+AK10)*1+(AM10)*4</f>
        <v>78</v>
      </c>
      <c r="AR10" s="41">
        <f aca="true" t="shared" si="8" ref="AR10:AR41">AQ10/$AQ$9</f>
        <v>8.666666666666666</v>
      </c>
      <c r="AS10" s="40" t="str">
        <f aca="true" t="shared" si="9" ref="AS10:AS41">HLOOKUP(AR10,$BD$8:$BJ$9,2)</f>
        <v>Giỏi</v>
      </c>
      <c r="AT10" s="40">
        <f aca="true" t="shared" si="10" ref="AT10:AT41">(MAX(AG10:AH10)+MAX(AO10:AP10))*2+(MAX(AI10:AJ10)+MAX(AK10:AL10))*1+(MAX(AM10:AN10))*4</f>
        <v>78</v>
      </c>
      <c r="AU10" s="41">
        <f aca="true" t="shared" si="11" ref="AU10:AU41">AT10/$AT$9</f>
        <v>8.666666666666666</v>
      </c>
      <c r="AV10" s="40" t="str">
        <f aca="true" t="shared" si="12" ref="AV10:AV41">HLOOKUP(AU10,$BD$8:$BJ$9,2)</f>
        <v>Giỏi</v>
      </c>
      <c r="AW10" s="22">
        <f t="shared" si="0"/>
        <v>270</v>
      </c>
      <c r="AX10" s="25">
        <f aca="true" t="shared" si="13" ref="AX10:AX41">AW10/$AW$9</f>
        <v>8.4375</v>
      </c>
      <c r="AY10" s="22" t="str">
        <f aca="true" t="shared" si="14" ref="AY10:AY41">HLOOKUP(AX10,$BD$8:$BJ$9,2)</f>
        <v>Giỏi</v>
      </c>
      <c r="AZ10" s="22">
        <f aca="true" t="shared" si="15" ref="AZ10:AZ41">AD10+AT10</f>
        <v>270</v>
      </c>
      <c r="BA10" s="25">
        <f aca="true" t="shared" si="16" ref="BA10:BA41">AZ10/$AZ$9</f>
        <v>8.4375</v>
      </c>
      <c r="BB10" s="22" t="str">
        <f aca="true" t="shared" si="17" ref="BB10:BB41">HLOOKUP(BA10,$BD$8:$BJ$9,2)</f>
        <v>Giỏi</v>
      </c>
      <c r="BC10" s="17"/>
      <c r="BD10" s="17"/>
      <c r="BE10" s="17"/>
      <c r="BF10" s="17"/>
    </row>
    <row r="11" spans="1:58" s="18" customFormat="1" ht="27" customHeight="1">
      <c r="A11" s="16">
        <v>2</v>
      </c>
      <c r="B11" s="28" t="s">
        <v>42</v>
      </c>
      <c r="C11" s="33" t="s">
        <v>53</v>
      </c>
      <c r="D11" s="29">
        <v>1</v>
      </c>
      <c r="E11" s="22">
        <v>9</v>
      </c>
      <c r="F11" s="22"/>
      <c r="G11" s="22">
        <v>7</v>
      </c>
      <c r="H11" s="22"/>
      <c r="I11" s="22">
        <v>7</v>
      </c>
      <c r="J11" s="22"/>
      <c r="K11" s="22">
        <v>7</v>
      </c>
      <c r="L11" s="22"/>
      <c r="M11" s="22">
        <v>7</v>
      </c>
      <c r="N11" s="22"/>
      <c r="O11" s="22">
        <v>9</v>
      </c>
      <c r="P11" s="22"/>
      <c r="Q11" s="22">
        <v>9</v>
      </c>
      <c r="R11" s="22"/>
      <c r="S11" s="22">
        <v>10</v>
      </c>
      <c r="T11" s="22"/>
      <c r="U11" s="22">
        <v>9</v>
      </c>
      <c r="V11" s="22"/>
      <c r="W11" s="22">
        <v>8</v>
      </c>
      <c r="X11" s="22"/>
      <c r="Y11" s="22">
        <v>9</v>
      </c>
      <c r="Z11" s="22"/>
      <c r="AA11" s="22">
        <f t="shared" si="1"/>
        <v>194</v>
      </c>
      <c r="AB11" s="25">
        <f t="shared" si="2"/>
        <v>8.434782608695652</v>
      </c>
      <c r="AC11" s="22" t="str">
        <f t="shared" si="3"/>
        <v>Giỏi</v>
      </c>
      <c r="AD11" s="22">
        <f t="shared" si="4"/>
        <v>194</v>
      </c>
      <c r="AE11" s="25">
        <f t="shared" si="5"/>
        <v>8.434782608695652</v>
      </c>
      <c r="AF11" s="22" t="str">
        <f t="shared" si="6"/>
        <v>Giỏi</v>
      </c>
      <c r="AG11" s="22">
        <v>8</v>
      </c>
      <c r="AH11" s="22"/>
      <c r="AI11" s="22"/>
      <c r="AJ11" s="22"/>
      <c r="AK11" s="22">
        <v>9</v>
      </c>
      <c r="AL11" s="22"/>
      <c r="AM11" s="22">
        <v>8</v>
      </c>
      <c r="AN11" s="22"/>
      <c r="AO11" s="22">
        <v>9</v>
      </c>
      <c r="AP11" s="22"/>
      <c r="AQ11" s="40">
        <f t="shared" si="7"/>
        <v>75</v>
      </c>
      <c r="AR11" s="41">
        <f t="shared" si="8"/>
        <v>8.333333333333334</v>
      </c>
      <c r="AS11" s="40" t="str">
        <f t="shared" si="9"/>
        <v>Giỏi</v>
      </c>
      <c r="AT11" s="40">
        <f t="shared" si="10"/>
        <v>75</v>
      </c>
      <c r="AU11" s="41">
        <f t="shared" si="11"/>
        <v>8.333333333333334</v>
      </c>
      <c r="AV11" s="40" t="str">
        <f t="shared" si="12"/>
        <v>Giỏi</v>
      </c>
      <c r="AW11" s="22">
        <f t="shared" si="0"/>
        <v>269</v>
      </c>
      <c r="AX11" s="25">
        <f t="shared" si="13"/>
        <v>8.40625</v>
      </c>
      <c r="AY11" s="22" t="str">
        <f t="shared" si="14"/>
        <v>Giỏi</v>
      </c>
      <c r="AZ11" s="22">
        <f t="shared" si="15"/>
        <v>269</v>
      </c>
      <c r="BA11" s="25">
        <f t="shared" si="16"/>
        <v>8.40625</v>
      </c>
      <c r="BB11" s="22" t="str">
        <f t="shared" si="17"/>
        <v>Giỏi</v>
      </c>
      <c r="BC11" s="17"/>
      <c r="BD11" s="17"/>
      <c r="BE11" s="17"/>
      <c r="BF11" s="17"/>
    </row>
    <row r="12" spans="1:58" s="18" customFormat="1" ht="27" customHeight="1">
      <c r="A12" s="16">
        <v>3</v>
      </c>
      <c r="B12" s="28" t="s">
        <v>97</v>
      </c>
      <c r="C12" s="33" t="s">
        <v>98</v>
      </c>
      <c r="D12" s="29">
        <v>1</v>
      </c>
      <c r="E12" s="22">
        <v>9</v>
      </c>
      <c r="F12" s="22"/>
      <c r="G12" s="22">
        <v>8</v>
      </c>
      <c r="H12" s="22"/>
      <c r="I12" s="22">
        <v>8</v>
      </c>
      <c r="J12" s="22"/>
      <c r="K12" s="22">
        <v>8</v>
      </c>
      <c r="L12" s="22"/>
      <c r="M12" s="22">
        <v>7</v>
      </c>
      <c r="N12" s="22"/>
      <c r="O12" s="22">
        <v>9</v>
      </c>
      <c r="P12" s="22"/>
      <c r="Q12" s="22">
        <v>8</v>
      </c>
      <c r="R12" s="22"/>
      <c r="S12" s="22">
        <v>10</v>
      </c>
      <c r="T12" s="22"/>
      <c r="U12" s="22">
        <v>9</v>
      </c>
      <c r="V12" s="22"/>
      <c r="W12" s="22">
        <v>7</v>
      </c>
      <c r="X12" s="22"/>
      <c r="Y12" s="22">
        <v>10</v>
      </c>
      <c r="Z12" s="22"/>
      <c r="AA12" s="22">
        <f t="shared" si="1"/>
        <v>198</v>
      </c>
      <c r="AB12" s="25">
        <f t="shared" si="2"/>
        <v>8.608695652173912</v>
      </c>
      <c r="AC12" s="22" t="str">
        <f t="shared" si="3"/>
        <v>Giỏi</v>
      </c>
      <c r="AD12" s="22">
        <f t="shared" si="4"/>
        <v>198</v>
      </c>
      <c r="AE12" s="25">
        <f t="shared" si="5"/>
        <v>8.608695652173912</v>
      </c>
      <c r="AF12" s="22" t="str">
        <f t="shared" si="6"/>
        <v>Giỏi</v>
      </c>
      <c r="AG12" s="22">
        <v>7</v>
      </c>
      <c r="AH12" s="22"/>
      <c r="AI12" s="22"/>
      <c r="AJ12" s="22"/>
      <c r="AK12" s="22">
        <v>7</v>
      </c>
      <c r="AL12" s="22"/>
      <c r="AM12" s="22">
        <v>8</v>
      </c>
      <c r="AN12" s="22"/>
      <c r="AO12" s="22">
        <v>8</v>
      </c>
      <c r="AP12" s="22"/>
      <c r="AQ12" s="40">
        <f t="shared" si="7"/>
        <v>69</v>
      </c>
      <c r="AR12" s="41">
        <f t="shared" si="8"/>
        <v>7.666666666666667</v>
      </c>
      <c r="AS12" s="40" t="str">
        <f t="shared" si="9"/>
        <v>Khá</v>
      </c>
      <c r="AT12" s="40">
        <f t="shared" si="10"/>
        <v>69</v>
      </c>
      <c r="AU12" s="41">
        <f t="shared" si="11"/>
        <v>7.666666666666667</v>
      </c>
      <c r="AV12" s="40" t="str">
        <f t="shared" si="12"/>
        <v>Khá</v>
      </c>
      <c r="AW12" s="22">
        <f t="shared" si="0"/>
        <v>267</v>
      </c>
      <c r="AX12" s="25">
        <f t="shared" si="13"/>
        <v>8.34375</v>
      </c>
      <c r="AY12" s="22" t="str">
        <f t="shared" si="14"/>
        <v>Giỏi</v>
      </c>
      <c r="AZ12" s="22">
        <f t="shared" si="15"/>
        <v>267</v>
      </c>
      <c r="BA12" s="25">
        <f t="shared" si="16"/>
        <v>8.34375</v>
      </c>
      <c r="BB12" s="22" t="str">
        <f t="shared" si="17"/>
        <v>Giỏi</v>
      </c>
      <c r="BC12" s="17"/>
      <c r="BD12" s="17"/>
      <c r="BE12" s="17"/>
      <c r="BF12" s="17"/>
    </row>
    <row r="13" spans="1:58" s="18" customFormat="1" ht="27" customHeight="1">
      <c r="A13" s="16">
        <v>4</v>
      </c>
      <c r="B13" s="28" t="s">
        <v>84</v>
      </c>
      <c r="C13" s="33" t="s">
        <v>85</v>
      </c>
      <c r="D13" s="29">
        <v>4</v>
      </c>
      <c r="E13" s="22">
        <v>9</v>
      </c>
      <c r="F13" s="22"/>
      <c r="G13" s="22">
        <v>7</v>
      </c>
      <c r="H13" s="22"/>
      <c r="I13" s="22">
        <v>8</v>
      </c>
      <c r="J13" s="22"/>
      <c r="K13" s="22">
        <v>9</v>
      </c>
      <c r="L13" s="22"/>
      <c r="M13" s="22">
        <v>7</v>
      </c>
      <c r="N13" s="22"/>
      <c r="O13" s="22">
        <v>10</v>
      </c>
      <c r="P13" s="22"/>
      <c r="Q13" s="22">
        <v>9</v>
      </c>
      <c r="R13" s="22"/>
      <c r="S13" s="22">
        <v>9</v>
      </c>
      <c r="T13" s="22"/>
      <c r="U13" s="22">
        <v>8</v>
      </c>
      <c r="V13" s="22"/>
      <c r="W13" s="22">
        <v>8</v>
      </c>
      <c r="X13" s="22"/>
      <c r="Y13" s="22">
        <v>9</v>
      </c>
      <c r="Z13" s="22"/>
      <c r="AA13" s="22">
        <f t="shared" si="1"/>
        <v>194</v>
      </c>
      <c r="AB13" s="25">
        <f t="shared" si="2"/>
        <v>8.434782608695652</v>
      </c>
      <c r="AC13" s="22" t="str">
        <f t="shared" si="3"/>
        <v>Giỏi</v>
      </c>
      <c r="AD13" s="22">
        <f t="shared" si="4"/>
        <v>194</v>
      </c>
      <c r="AE13" s="25">
        <f t="shared" si="5"/>
        <v>8.434782608695652</v>
      </c>
      <c r="AF13" s="22" t="str">
        <f t="shared" si="6"/>
        <v>Giỏi</v>
      </c>
      <c r="AG13" s="22">
        <v>8</v>
      </c>
      <c r="AH13" s="22"/>
      <c r="AI13" s="22">
        <v>7</v>
      </c>
      <c r="AJ13" s="22"/>
      <c r="AK13" s="22"/>
      <c r="AL13" s="22"/>
      <c r="AM13" s="22">
        <v>8</v>
      </c>
      <c r="AN13" s="22"/>
      <c r="AO13" s="22">
        <v>8</v>
      </c>
      <c r="AP13" s="22"/>
      <c r="AQ13" s="40">
        <f t="shared" si="7"/>
        <v>71</v>
      </c>
      <c r="AR13" s="41">
        <f t="shared" si="8"/>
        <v>7.888888888888889</v>
      </c>
      <c r="AS13" s="40" t="str">
        <f t="shared" si="9"/>
        <v>Khá</v>
      </c>
      <c r="AT13" s="40">
        <f t="shared" si="10"/>
        <v>71</v>
      </c>
      <c r="AU13" s="41">
        <f t="shared" si="11"/>
        <v>7.888888888888889</v>
      </c>
      <c r="AV13" s="40" t="str">
        <f t="shared" si="12"/>
        <v>Khá</v>
      </c>
      <c r="AW13" s="22">
        <f t="shared" si="0"/>
        <v>265</v>
      </c>
      <c r="AX13" s="25">
        <f t="shared" si="13"/>
        <v>8.28125</v>
      </c>
      <c r="AY13" s="22" t="str">
        <f t="shared" si="14"/>
        <v>Giỏi</v>
      </c>
      <c r="AZ13" s="22">
        <f t="shared" si="15"/>
        <v>265</v>
      </c>
      <c r="BA13" s="25">
        <f t="shared" si="16"/>
        <v>8.28125</v>
      </c>
      <c r="BB13" s="22" t="str">
        <f t="shared" si="17"/>
        <v>Giỏi</v>
      </c>
      <c r="BC13" s="17"/>
      <c r="BD13" s="17"/>
      <c r="BE13" s="17"/>
      <c r="BF13" s="17"/>
    </row>
    <row r="14" spans="1:58" s="18" customFormat="1" ht="27" customHeight="1">
      <c r="A14" s="16">
        <v>5</v>
      </c>
      <c r="B14" s="28" t="s">
        <v>125</v>
      </c>
      <c r="C14" s="33" t="s">
        <v>41</v>
      </c>
      <c r="D14" s="29">
        <v>1</v>
      </c>
      <c r="E14" s="22">
        <v>9</v>
      </c>
      <c r="F14" s="22"/>
      <c r="G14" s="22">
        <v>7</v>
      </c>
      <c r="H14" s="22"/>
      <c r="I14" s="22">
        <v>8</v>
      </c>
      <c r="J14" s="22"/>
      <c r="K14" s="22">
        <v>9</v>
      </c>
      <c r="L14" s="22"/>
      <c r="M14" s="22">
        <v>8</v>
      </c>
      <c r="N14" s="22"/>
      <c r="O14" s="22">
        <v>10</v>
      </c>
      <c r="P14" s="22"/>
      <c r="Q14" s="22">
        <v>8</v>
      </c>
      <c r="R14" s="22"/>
      <c r="S14" s="22">
        <v>9</v>
      </c>
      <c r="T14" s="22"/>
      <c r="U14" s="22">
        <v>9</v>
      </c>
      <c r="V14" s="22"/>
      <c r="W14" s="22">
        <v>8</v>
      </c>
      <c r="X14" s="22"/>
      <c r="Y14" s="22">
        <v>9</v>
      </c>
      <c r="Z14" s="22"/>
      <c r="AA14" s="22">
        <f t="shared" si="1"/>
        <v>197</v>
      </c>
      <c r="AB14" s="25">
        <f t="shared" si="2"/>
        <v>8.565217391304348</v>
      </c>
      <c r="AC14" s="22" t="str">
        <f t="shared" si="3"/>
        <v>Giỏi</v>
      </c>
      <c r="AD14" s="22">
        <f t="shared" si="4"/>
        <v>197</v>
      </c>
      <c r="AE14" s="25">
        <f t="shared" si="5"/>
        <v>8.565217391304348</v>
      </c>
      <c r="AF14" s="22" t="str">
        <f t="shared" si="6"/>
        <v>Giỏi</v>
      </c>
      <c r="AG14" s="22">
        <v>8</v>
      </c>
      <c r="AH14" s="22"/>
      <c r="AI14" s="22"/>
      <c r="AJ14" s="22"/>
      <c r="AK14" s="22">
        <v>9</v>
      </c>
      <c r="AL14" s="22"/>
      <c r="AM14" s="22">
        <v>7</v>
      </c>
      <c r="AN14" s="22"/>
      <c r="AO14" s="22">
        <v>7</v>
      </c>
      <c r="AP14" s="22"/>
      <c r="AQ14" s="40">
        <f t="shared" si="7"/>
        <v>67</v>
      </c>
      <c r="AR14" s="41">
        <f t="shared" si="8"/>
        <v>7.444444444444445</v>
      </c>
      <c r="AS14" s="40" t="str">
        <f t="shared" si="9"/>
        <v>Khá</v>
      </c>
      <c r="AT14" s="40">
        <f t="shared" si="10"/>
        <v>67</v>
      </c>
      <c r="AU14" s="41">
        <f t="shared" si="11"/>
        <v>7.444444444444445</v>
      </c>
      <c r="AV14" s="40" t="str">
        <f t="shared" si="12"/>
        <v>Khá</v>
      </c>
      <c r="AW14" s="22">
        <f t="shared" si="0"/>
        <v>264</v>
      </c>
      <c r="AX14" s="25">
        <f t="shared" si="13"/>
        <v>8.25</v>
      </c>
      <c r="AY14" s="22" t="str">
        <f t="shared" si="14"/>
        <v>Giỏi</v>
      </c>
      <c r="AZ14" s="22">
        <f t="shared" si="15"/>
        <v>264</v>
      </c>
      <c r="BA14" s="25">
        <f t="shared" si="16"/>
        <v>8.25</v>
      </c>
      <c r="BB14" s="22" t="str">
        <f t="shared" si="17"/>
        <v>Giỏi</v>
      </c>
      <c r="BC14" s="17"/>
      <c r="BD14" s="17"/>
      <c r="BE14" s="17"/>
      <c r="BF14" s="17"/>
    </row>
    <row r="15" spans="1:58" s="18" customFormat="1" ht="27" customHeight="1">
      <c r="A15" s="16">
        <v>6</v>
      </c>
      <c r="B15" s="28" t="s">
        <v>17</v>
      </c>
      <c r="C15" s="33" t="s">
        <v>103</v>
      </c>
      <c r="D15" s="29">
        <v>2</v>
      </c>
      <c r="E15" s="22">
        <v>7</v>
      </c>
      <c r="F15" s="22"/>
      <c r="G15" s="22">
        <v>10</v>
      </c>
      <c r="H15" s="22"/>
      <c r="I15" s="22">
        <v>8</v>
      </c>
      <c r="J15" s="22"/>
      <c r="K15" s="22">
        <v>7</v>
      </c>
      <c r="L15" s="22"/>
      <c r="M15" s="22">
        <v>8</v>
      </c>
      <c r="N15" s="22"/>
      <c r="O15" s="22">
        <v>9</v>
      </c>
      <c r="P15" s="22"/>
      <c r="Q15" s="22">
        <v>8</v>
      </c>
      <c r="R15" s="22"/>
      <c r="S15" s="22">
        <v>8</v>
      </c>
      <c r="T15" s="22"/>
      <c r="U15" s="22">
        <v>9</v>
      </c>
      <c r="V15" s="22"/>
      <c r="W15" s="22">
        <v>9</v>
      </c>
      <c r="X15" s="22"/>
      <c r="Y15" s="22">
        <v>8</v>
      </c>
      <c r="Z15" s="22"/>
      <c r="AA15" s="22">
        <f t="shared" si="1"/>
        <v>188</v>
      </c>
      <c r="AB15" s="25">
        <f t="shared" si="2"/>
        <v>8.173913043478262</v>
      </c>
      <c r="AC15" s="22" t="str">
        <f t="shared" si="3"/>
        <v>Giỏi</v>
      </c>
      <c r="AD15" s="22">
        <f t="shared" si="4"/>
        <v>188</v>
      </c>
      <c r="AE15" s="25">
        <f t="shared" si="5"/>
        <v>8.173913043478262</v>
      </c>
      <c r="AF15" s="22" t="str">
        <f t="shared" si="6"/>
        <v>Giỏi</v>
      </c>
      <c r="AG15" s="22">
        <v>8</v>
      </c>
      <c r="AH15" s="22"/>
      <c r="AI15" s="22"/>
      <c r="AJ15" s="22"/>
      <c r="AK15" s="22">
        <v>9</v>
      </c>
      <c r="AL15" s="22"/>
      <c r="AM15" s="22">
        <v>8</v>
      </c>
      <c r="AN15" s="22"/>
      <c r="AO15" s="22">
        <v>9</v>
      </c>
      <c r="AP15" s="22"/>
      <c r="AQ15" s="40">
        <f t="shared" si="7"/>
        <v>75</v>
      </c>
      <c r="AR15" s="41">
        <f t="shared" si="8"/>
        <v>8.333333333333334</v>
      </c>
      <c r="AS15" s="40" t="str">
        <f t="shared" si="9"/>
        <v>Giỏi</v>
      </c>
      <c r="AT15" s="40">
        <f t="shared" si="10"/>
        <v>75</v>
      </c>
      <c r="AU15" s="41">
        <f t="shared" si="11"/>
        <v>8.333333333333334</v>
      </c>
      <c r="AV15" s="40" t="str">
        <f t="shared" si="12"/>
        <v>Giỏi</v>
      </c>
      <c r="AW15" s="22">
        <f t="shared" si="0"/>
        <v>263</v>
      </c>
      <c r="AX15" s="25">
        <f t="shared" si="13"/>
        <v>8.21875</v>
      </c>
      <c r="AY15" s="22" t="str">
        <f t="shared" si="14"/>
        <v>Giỏi</v>
      </c>
      <c r="AZ15" s="22">
        <f t="shared" si="15"/>
        <v>263</v>
      </c>
      <c r="BA15" s="25">
        <f t="shared" si="16"/>
        <v>8.21875</v>
      </c>
      <c r="BB15" s="22" t="str">
        <f t="shared" si="17"/>
        <v>Giỏi</v>
      </c>
      <c r="BC15" s="17"/>
      <c r="BD15" s="17"/>
      <c r="BE15" s="17"/>
      <c r="BF15" s="17"/>
    </row>
    <row r="16" spans="1:58" s="18" customFormat="1" ht="27" customHeight="1">
      <c r="A16" s="16">
        <v>7</v>
      </c>
      <c r="B16" s="28" t="s">
        <v>34</v>
      </c>
      <c r="C16" s="33" t="s">
        <v>38</v>
      </c>
      <c r="D16" s="29">
        <v>1</v>
      </c>
      <c r="E16" s="22">
        <v>8</v>
      </c>
      <c r="F16" s="22"/>
      <c r="G16" s="22">
        <v>9</v>
      </c>
      <c r="H16" s="22"/>
      <c r="I16" s="22">
        <v>8</v>
      </c>
      <c r="J16" s="22"/>
      <c r="K16" s="22">
        <v>8</v>
      </c>
      <c r="L16" s="22"/>
      <c r="M16" s="22">
        <v>8</v>
      </c>
      <c r="N16" s="22"/>
      <c r="O16" s="22">
        <v>9</v>
      </c>
      <c r="P16" s="22"/>
      <c r="Q16" s="22">
        <v>9</v>
      </c>
      <c r="R16" s="22"/>
      <c r="S16" s="22">
        <v>9</v>
      </c>
      <c r="T16" s="22"/>
      <c r="U16" s="22">
        <v>9</v>
      </c>
      <c r="V16" s="22"/>
      <c r="W16" s="22">
        <v>7</v>
      </c>
      <c r="X16" s="22"/>
      <c r="Y16" s="22">
        <v>9</v>
      </c>
      <c r="Z16" s="22"/>
      <c r="AA16" s="22">
        <f t="shared" si="1"/>
        <v>197</v>
      </c>
      <c r="AB16" s="25">
        <f t="shared" si="2"/>
        <v>8.565217391304348</v>
      </c>
      <c r="AC16" s="22" t="str">
        <f t="shared" si="3"/>
        <v>Giỏi</v>
      </c>
      <c r="AD16" s="22">
        <f t="shared" si="4"/>
        <v>197</v>
      </c>
      <c r="AE16" s="25">
        <f t="shared" si="5"/>
        <v>8.565217391304348</v>
      </c>
      <c r="AF16" s="22" t="str">
        <f t="shared" si="6"/>
        <v>Giỏi</v>
      </c>
      <c r="AG16" s="22">
        <v>7</v>
      </c>
      <c r="AH16" s="22"/>
      <c r="AI16" s="22"/>
      <c r="AJ16" s="22"/>
      <c r="AK16" s="22">
        <v>8</v>
      </c>
      <c r="AL16" s="22"/>
      <c r="AM16" s="22">
        <v>8</v>
      </c>
      <c r="AN16" s="22"/>
      <c r="AO16" s="22">
        <v>5</v>
      </c>
      <c r="AP16" s="22"/>
      <c r="AQ16" s="40">
        <f t="shared" si="7"/>
        <v>64</v>
      </c>
      <c r="AR16" s="41">
        <f t="shared" si="8"/>
        <v>7.111111111111111</v>
      </c>
      <c r="AS16" s="40" t="str">
        <f t="shared" si="9"/>
        <v>Khá</v>
      </c>
      <c r="AT16" s="40">
        <f t="shared" si="10"/>
        <v>64</v>
      </c>
      <c r="AU16" s="41">
        <f t="shared" si="11"/>
        <v>7.111111111111111</v>
      </c>
      <c r="AV16" s="40" t="str">
        <f t="shared" si="12"/>
        <v>Khá</v>
      </c>
      <c r="AW16" s="22">
        <f t="shared" si="0"/>
        <v>261</v>
      </c>
      <c r="AX16" s="25">
        <f t="shared" si="13"/>
        <v>8.15625</v>
      </c>
      <c r="AY16" s="22" t="str">
        <f t="shared" si="14"/>
        <v>Giỏi</v>
      </c>
      <c r="AZ16" s="22">
        <f t="shared" si="15"/>
        <v>261</v>
      </c>
      <c r="BA16" s="25">
        <f t="shared" si="16"/>
        <v>8.15625</v>
      </c>
      <c r="BB16" s="22" t="str">
        <f t="shared" si="17"/>
        <v>Giỏi</v>
      </c>
      <c r="BC16" s="17"/>
      <c r="BD16" s="17"/>
      <c r="BE16" s="17"/>
      <c r="BF16" s="17"/>
    </row>
    <row r="17" spans="1:58" s="18" customFormat="1" ht="27" customHeight="1">
      <c r="A17" s="16">
        <v>8</v>
      </c>
      <c r="B17" s="28" t="s">
        <v>116</v>
      </c>
      <c r="C17" s="33" t="s">
        <v>36</v>
      </c>
      <c r="D17" s="29">
        <v>3</v>
      </c>
      <c r="E17" s="22">
        <v>9</v>
      </c>
      <c r="F17" s="22"/>
      <c r="G17" s="22">
        <v>7</v>
      </c>
      <c r="H17" s="22"/>
      <c r="I17" s="22">
        <v>8</v>
      </c>
      <c r="J17" s="22"/>
      <c r="K17" s="22">
        <v>8</v>
      </c>
      <c r="L17" s="22"/>
      <c r="M17" s="22">
        <v>8</v>
      </c>
      <c r="N17" s="22"/>
      <c r="O17" s="22">
        <v>9</v>
      </c>
      <c r="P17" s="22"/>
      <c r="Q17" s="22">
        <v>8</v>
      </c>
      <c r="R17" s="22"/>
      <c r="S17" s="22">
        <v>7</v>
      </c>
      <c r="T17" s="22"/>
      <c r="U17" s="22">
        <v>9</v>
      </c>
      <c r="V17" s="22"/>
      <c r="W17" s="22">
        <v>6</v>
      </c>
      <c r="X17" s="22"/>
      <c r="Y17" s="22">
        <v>9</v>
      </c>
      <c r="Z17" s="22"/>
      <c r="AA17" s="22">
        <f t="shared" si="1"/>
        <v>189</v>
      </c>
      <c r="AB17" s="25">
        <f t="shared" si="2"/>
        <v>8.217391304347826</v>
      </c>
      <c r="AC17" s="22" t="str">
        <f t="shared" si="3"/>
        <v>Giỏi</v>
      </c>
      <c r="AD17" s="22">
        <f t="shared" si="4"/>
        <v>189</v>
      </c>
      <c r="AE17" s="25">
        <f t="shared" si="5"/>
        <v>8.217391304347826</v>
      </c>
      <c r="AF17" s="22" t="str">
        <f t="shared" si="6"/>
        <v>Giỏi</v>
      </c>
      <c r="AG17" s="22">
        <v>7</v>
      </c>
      <c r="AH17" s="22"/>
      <c r="AI17" s="22">
        <v>7</v>
      </c>
      <c r="AJ17" s="22"/>
      <c r="AK17" s="22"/>
      <c r="AL17" s="22"/>
      <c r="AM17" s="22">
        <v>9</v>
      </c>
      <c r="AN17" s="22"/>
      <c r="AO17" s="22">
        <v>7</v>
      </c>
      <c r="AP17" s="22"/>
      <c r="AQ17" s="40">
        <f t="shared" si="7"/>
        <v>71</v>
      </c>
      <c r="AR17" s="41">
        <f t="shared" si="8"/>
        <v>7.888888888888889</v>
      </c>
      <c r="AS17" s="40" t="str">
        <f t="shared" si="9"/>
        <v>Khá</v>
      </c>
      <c r="AT17" s="40">
        <f t="shared" si="10"/>
        <v>71</v>
      </c>
      <c r="AU17" s="41">
        <f t="shared" si="11"/>
        <v>7.888888888888889</v>
      </c>
      <c r="AV17" s="40" t="str">
        <f t="shared" si="12"/>
        <v>Khá</v>
      </c>
      <c r="AW17" s="22">
        <f t="shared" si="0"/>
        <v>260</v>
      </c>
      <c r="AX17" s="25">
        <f t="shared" si="13"/>
        <v>8.125</v>
      </c>
      <c r="AY17" s="22" t="str">
        <f t="shared" si="14"/>
        <v>Giỏi</v>
      </c>
      <c r="AZ17" s="22">
        <f t="shared" si="15"/>
        <v>260</v>
      </c>
      <c r="BA17" s="25">
        <f t="shared" si="16"/>
        <v>8.125</v>
      </c>
      <c r="BB17" s="22" t="str">
        <f t="shared" si="17"/>
        <v>Giỏi</v>
      </c>
      <c r="BC17" s="17"/>
      <c r="BD17" s="17"/>
      <c r="BE17" s="17"/>
      <c r="BF17" s="17"/>
    </row>
    <row r="18" spans="1:58" s="18" customFormat="1" ht="27" customHeight="1">
      <c r="A18" s="16">
        <v>9</v>
      </c>
      <c r="B18" s="28" t="s">
        <v>51</v>
      </c>
      <c r="C18" s="33" t="s">
        <v>52</v>
      </c>
      <c r="D18" s="29">
        <v>4</v>
      </c>
      <c r="E18" s="22">
        <v>8</v>
      </c>
      <c r="F18" s="22"/>
      <c r="G18" s="22">
        <v>5</v>
      </c>
      <c r="H18" s="22"/>
      <c r="I18" s="22">
        <v>8</v>
      </c>
      <c r="J18" s="22"/>
      <c r="K18" s="22">
        <v>9</v>
      </c>
      <c r="L18" s="22"/>
      <c r="M18" s="22">
        <v>7</v>
      </c>
      <c r="N18" s="22"/>
      <c r="O18" s="22">
        <v>9</v>
      </c>
      <c r="P18" s="22"/>
      <c r="Q18" s="22">
        <v>8</v>
      </c>
      <c r="R18" s="22"/>
      <c r="S18" s="22">
        <v>7</v>
      </c>
      <c r="T18" s="22"/>
      <c r="U18" s="22">
        <v>9</v>
      </c>
      <c r="V18" s="22"/>
      <c r="W18" s="22">
        <v>7</v>
      </c>
      <c r="X18" s="22"/>
      <c r="Y18" s="22">
        <v>9</v>
      </c>
      <c r="Z18" s="22"/>
      <c r="AA18" s="22">
        <f t="shared" si="1"/>
        <v>184</v>
      </c>
      <c r="AB18" s="25">
        <f t="shared" si="2"/>
        <v>8</v>
      </c>
      <c r="AC18" s="22" t="str">
        <f t="shared" si="3"/>
        <v>Giỏi</v>
      </c>
      <c r="AD18" s="22">
        <f t="shared" si="4"/>
        <v>184</v>
      </c>
      <c r="AE18" s="25">
        <f t="shared" si="5"/>
        <v>8</v>
      </c>
      <c r="AF18" s="22" t="str">
        <f t="shared" si="6"/>
        <v>Giỏi</v>
      </c>
      <c r="AG18" s="22">
        <v>8</v>
      </c>
      <c r="AH18" s="22"/>
      <c r="AI18" s="22">
        <v>6</v>
      </c>
      <c r="AJ18" s="22"/>
      <c r="AK18" s="22"/>
      <c r="AL18" s="22"/>
      <c r="AM18" s="22">
        <v>9</v>
      </c>
      <c r="AN18" s="22"/>
      <c r="AO18" s="22">
        <v>7</v>
      </c>
      <c r="AP18" s="22"/>
      <c r="AQ18" s="40">
        <f t="shared" si="7"/>
        <v>72</v>
      </c>
      <c r="AR18" s="41">
        <f t="shared" si="8"/>
        <v>8</v>
      </c>
      <c r="AS18" s="40" t="str">
        <f t="shared" si="9"/>
        <v>Giỏi</v>
      </c>
      <c r="AT18" s="40">
        <f t="shared" si="10"/>
        <v>72</v>
      </c>
      <c r="AU18" s="41">
        <f t="shared" si="11"/>
        <v>8</v>
      </c>
      <c r="AV18" s="40" t="str">
        <f t="shared" si="12"/>
        <v>Giỏi</v>
      </c>
      <c r="AW18" s="22">
        <f t="shared" si="0"/>
        <v>256</v>
      </c>
      <c r="AX18" s="25">
        <f t="shared" si="13"/>
        <v>8</v>
      </c>
      <c r="AY18" s="22" t="str">
        <f t="shared" si="14"/>
        <v>Giỏi</v>
      </c>
      <c r="AZ18" s="22">
        <f t="shared" si="15"/>
        <v>256</v>
      </c>
      <c r="BA18" s="25">
        <f t="shared" si="16"/>
        <v>8</v>
      </c>
      <c r="BB18" s="22" t="str">
        <f t="shared" si="17"/>
        <v>Giỏi</v>
      </c>
      <c r="BC18" s="49">
        <f>(9/62)*100</f>
        <v>14.516129032258066</v>
      </c>
      <c r="BD18" s="17"/>
      <c r="BE18" s="17"/>
      <c r="BF18" s="17"/>
    </row>
    <row r="19" spans="1:58" s="18" customFormat="1" ht="27" customHeight="1">
      <c r="A19" s="16">
        <v>10</v>
      </c>
      <c r="B19" s="28" t="s">
        <v>111</v>
      </c>
      <c r="C19" s="33" t="s">
        <v>112</v>
      </c>
      <c r="D19" s="29">
        <v>1</v>
      </c>
      <c r="E19" s="22">
        <v>5</v>
      </c>
      <c r="F19" s="22"/>
      <c r="G19" s="22">
        <v>8</v>
      </c>
      <c r="H19" s="22"/>
      <c r="I19" s="22">
        <v>8</v>
      </c>
      <c r="J19" s="22"/>
      <c r="K19" s="22">
        <v>9</v>
      </c>
      <c r="L19" s="22"/>
      <c r="M19" s="22">
        <v>8</v>
      </c>
      <c r="N19" s="22"/>
      <c r="O19" s="22">
        <v>9</v>
      </c>
      <c r="P19" s="22"/>
      <c r="Q19" s="22">
        <v>8</v>
      </c>
      <c r="R19" s="22"/>
      <c r="S19" s="22">
        <v>8</v>
      </c>
      <c r="T19" s="22"/>
      <c r="U19" s="22">
        <v>8</v>
      </c>
      <c r="V19" s="22"/>
      <c r="W19" s="22">
        <v>7</v>
      </c>
      <c r="X19" s="22"/>
      <c r="Y19" s="22">
        <v>9</v>
      </c>
      <c r="Z19" s="22"/>
      <c r="AA19" s="22">
        <f t="shared" si="1"/>
        <v>183</v>
      </c>
      <c r="AB19" s="25">
        <f t="shared" si="2"/>
        <v>7.956521739130435</v>
      </c>
      <c r="AC19" s="22" t="str">
        <f t="shared" si="3"/>
        <v>Khá</v>
      </c>
      <c r="AD19" s="22">
        <f t="shared" si="4"/>
        <v>183</v>
      </c>
      <c r="AE19" s="25">
        <f t="shared" si="5"/>
        <v>7.956521739130435</v>
      </c>
      <c r="AF19" s="22" t="str">
        <f t="shared" si="6"/>
        <v>Khá</v>
      </c>
      <c r="AG19" s="22">
        <v>8</v>
      </c>
      <c r="AH19" s="22"/>
      <c r="AI19" s="22"/>
      <c r="AJ19" s="22"/>
      <c r="AK19" s="22">
        <v>8</v>
      </c>
      <c r="AL19" s="22"/>
      <c r="AM19" s="22">
        <v>8</v>
      </c>
      <c r="AN19" s="22"/>
      <c r="AO19" s="22">
        <v>7</v>
      </c>
      <c r="AP19" s="22"/>
      <c r="AQ19" s="40">
        <f t="shared" si="7"/>
        <v>70</v>
      </c>
      <c r="AR19" s="41">
        <f t="shared" si="8"/>
        <v>7.777777777777778</v>
      </c>
      <c r="AS19" s="40" t="str">
        <f t="shared" si="9"/>
        <v>Khá</v>
      </c>
      <c r="AT19" s="40">
        <f t="shared" si="10"/>
        <v>70</v>
      </c>
      <c r="AU19" s="41">
        <f t="shared" si="11"/>
        <v>7.777777777777778</v>
      </c>
      <c r="AV19" s="40" t="str">
        <f t="shared" si="12"/>
        <v>Khá</v>
      </c>
      <c r="AW19" s="22">
        <f t="shared" si="0"/>
        <v>253</v>
      </c>
      <c r="AX19" s="25">
        <f t="shared" si="13"/>
        <v>7.90625</v>
      </c>
      <c r="AY19" s="22" t="str">
        <f t="shared" si="14"/>
        <v>Khá</v>
      </c>
      <c r="AZ19" s="22">
        <f t="shared" si="15"/>
        <v>253</v>
      </c>
      <c r="BA19" s="25">
        <f t="shared" si="16"/>
        <v>7.90625</v>
      </c>
      <c r="BB19" s="22" t="str">
        <f t="shared" si="17"/>
        <v>Khá</v>
      </c>
      <c r="BC19" s="17"/>
      <c r="BD19" s="17"/>
      <c r="BE19" s="17"/>
      <c r="BF19" s="17"/>
    </row>
    <row r="20" spans="1:58" s="18" customFormat="1" ht="27" customHeight="1">
      <c r="A20" s="16">
        <v>11</v>
      </c>
      <c r="B20" s="28" t="s">
        <v>102</v>
      </c>
      <c r="C20" s="33" t="s">
        <v>32</v>
      </c>
      <c r="D20" s="29">
        <v>2</v>
      </c>
      <c r="E20" s="22">
        <v>8</v>
      </c>
      <c r="F20" s="22"/>
      <c r="G20" s="22">
        <v>7</v>
      </c>
      <c r="H20" s="22"/>
      <c r="I20" s="22">
        <v>8</v>
      </c>
      <c r="J20" s="22"/>
      <c r="K20" s="22">
        <v>7</v>
      </c>
      <c r="L20" s="22"/>
      <c r="M20" s="22">
        <v>7</v>
      </c>
      <c r="N20" s="22"/>
      <c r="O20" s="22">
        <v>9</v>
      </c>
      <c r="P20" s="22"/>
      <c r="Q20" s="22">
        <v>7</v>
      </c>
      <c r="R20" s="22"/>
      <c r="S20" s="22">
        <v>7</v>
      </c>
      <c r="T20" s="22"/>
      <c r="U20" s="22">
        <v>8</v>
      </c>
      <c r="V20" s="22"/>
      <c r="W20" s="22">
        <v>8</v>
      </c>
      <c r="X20" s="22"/>
      <c r="Y20" s="22">
        <v>9</v>
      </c>
      <c r="Z20" s="22"/>
      <c r="AA20" s="22">
        <f t="shared" si="1"/>
        <v>179</v>
      </c>
      <c r="AB20" s="25">
        <f t="shared" si="2"/>
        <v>7.782608695652174</v>
      </c>
      <c r="AC20" s="22" t="str">
        <f t="shared" si="3"/>
        <v>Khá</v>
      </c>
      <c r="AD20" s="22">
        <f t="shared" si="4"/>
        <v>179</v>
      </c>
      <c r="AE20" s="25">
        <f t="shared" si="5"/>
        <v>7.782608695652174</v>
      </c>
      <c r="AF20" s="22" t="str">
        <f t="shared" si="6"/>
        <v>Khá</v>
      </c>
      <c r="AG20" s="22">
        <v>7</v>
      </c>
      <c r="AH20" s="22"/>
      <c r="AI20" s="22"/>
      <c r="AJ20" s="22"/>
      <c r="AK20" s="22">
        <v>8</v>
      </c>
      <c r="AL20" s="22"/>
      <c r="AM20" s="22">
        <v>8</v>
      </c>
      <c r="AN20" s="22"/>
      <c r="AO20" s="22">
        <v>9</v>
      </c>
      <c r="AP20" s="22"/>
      <c r="AQ20" s="40">
        <f t="shared" si="7"/>
        <v>72</v>
      </c>
      <c r="AR20" s="41">
        <f t="shared" si="8"/>
        <v>8</v>
      </c>
      <c r="AS20" s="40" t="str">
        <f t="shared" si="9"/>
        <v>Giỏi</v>
      </c>
      <c r="AT20" s="40">
        <f t="shared" si="10"/>
        <v>72</v>
      </c>
      <c r="AU20" s="41">
        <f t="shared" si="11"/>
        <v>8</v>
      </c>
      <c r="AV20" s="40" t="str">
        <f t="shared" si="12"/>
        <v>Giỏi</v>
      </c>
      <c r="AW20" s="22">
        <f t="shared" si="0"/>
        <v>251</v>
      </c>
      <c r="AX20" s="25">
        <f t="shared" si="13"/>
        <v>7.84375</v>
      </c>
      <c r="AY20" s="22" t="str">
        <f t="shared" si="14"/>
        <v>Khá</v>
      </c>
      <c r="AZ20" s="22">
        <f t="shared" si="15"/>
        <v>251</v>
      </c>
      <c r="BA20" s="25">
        <f t="shared" si="16"/>
        <v>7.84375</v>
      </c>
      <c r="BB20" s="22" t="str">
        <f t="shared" si="17"/>
        <v>Khá</v>
      </c>
      <c r="BC20" s="17"/>
      <c r="BD20" s="17"/>
      <c r="BE20" s="17"/>
      <c r="BF20" s="17"/>
    </row>
    <row r="21" spans="1:58" s="18" customFormat="1" ht="27" customHeight="1">
      <c r="A21" s="16">
        <v>12</v>
      </c>
      <c r="B21" s="28" t="s">
        <v>70</v>
      </c>
      <c r="C21" s="33" t="s">
        <v>71</v>
      </c>
      <c r="D21" s="29">
        <v>3</v>
      </c>
      <c r="E21" s="22">
        <v>5</v>
      </c>
      <c r="F21" s="22"/>
      <c r="G21" s="22">
        <v>7</v>
      </c>
      <c r="H21" s="22"/>
      <c r="I21" s="22">
        <v>8</v>
      </c>
      <c r="J21" s="22"/>
      <c r="K21" s="22">
        <v>6</v>
      </c>
      <c r="L21" s="22"/>
      <c r="M21" s="22">
        <v>7</v>
      </c>
      <c r="N21" s="22"/>
      <c r="O21" s="22">
        <v>9</v>
      </c>
      <c r="P21" s="22"/>
      <c r="Q21" s="22">
        <v>7</v>
      </c>
      <c r="R21" s="22"/>
      <c r="S21" s="22">
        <v>9</v>
      </c>
      <c r="T21" s="22"/>
      <c r="U21" s="22">
        <v>9</v>
      </c>
      <c r="V21" s="22"/>
      <c r="W21" s="22">
        <v>8</v>
      </c>
      <c r="X21" s="22"/>
      <c r="Y21" s="22">
        <v>9</v>
      </c>
      <c r="Z21" s="22"/>
      <c r="AA21" s="22">
        <f t="shared" si="1"/>
        <v>179</v>
      </c>
      <c r="AB21" s="25">
        <f t="shared" si="2"/>
        <v>7.782608695652174</v>
      </c>
      <c r="AC21" s="22" t="str">
        <f t="shared" si="3"/>
        <v>Khá</v>
      </c>
      <c r="AD21" s="22">
        <f t="shared" si="4"/>
        <v>179</v>
      </c>
      <c r="AE21" s="25">
        <f t="shared" si="5"/>
        <v>7.782608695652174</v>
      </c>
      <c r="AF21" s="22" t="str">
        <f t="shared" si="6"/>
        <v>Khá</v>
      </c>
      <c r="AG21" s="22">
        <v>7</v>
      </c>
      <c r="AH21" s="22"/>
      <c r="AI21" s="22">
        <v>7</v>
      </c>
      <c r="AJ21" s="22"/>
      <c r="AK21" s="22"/>
      <c r="AL21" s="22"/>
      <c r="AM21" s="22">
        <v>8</v>
      </c>
      <c r="AN21" s="22"/>
      <c r="AO21" s="22">
        <v>8</v>
      </c>
      <c r="AP21" s="22"/>
      <c r="AQ21" s="40">
        <f t="shared" si="7"/>
        <v>69</v>
      </c>
      <c r="AR21" s="41">
        <f t="shared" si="8"/>
        <v>7.666666666666667</v>
      </c>
      <c r="AS21" s="40" t="str">
        <f t="shared" si="9"/>
        <v>Khá</v>
      </c>
      <c r="AT21" s="40">
        <f t="shared" si="10"/>
        <v>69</v>
      </c>
      <c r="AU21" s="41">
        <f t="shared" si="11"/>
        <v>7.666666666666667</v>
      </c>
      <c r="AV21" s="40" t="str">
        <f t="shared" si="12"/>
        <v>Khá</v>
      </c>
      <c r="AW21" s="22">
        <f t="shared" si="0"/>
        <v>248</v>
      </c>
      <c r="AX21" s="25">
        <f t="shared" si="13"/>
        <v>7.75</v>
      </c>
      <c r="AY21" s="22" t="str">
        <f t="shared" si="14"/>
        <v>Khá</v>
      </c>
      <c r="AZ21" s="22">
        <f t="shared" si="15"/>
        <v>248</v>
      </c>
      <c r="BA21" s="25">
        <f t="shared" si="16"/>
        <v>7.75</v>
      </c>
      <c r="BB21" s="22" t="str">
        <f t="shared" si="17"/>
        <v>Khá</v>
      </c>
      <c r="BC21" s="17"/>
      <c r="BD21" s="17"/>
      <c r="BE21" s="17"/>
      <c r="BF21" s="17"/>
    </row>
    <row r="22" spans="1:58" s="18" customFormat="1" ht="27" customHeight="1">
      <c r="A22" s="16">
        <v>13</v>
      </c>
      <c r="B22" s="28" t="s">
        <v>43</v>
      </c>
      <c r="C22" s="33" t="s">
        <v>44</v>
      </c>
      <c r="D22" s="29">
        <v>3</v>
      </c>
      <c r="E22" s="22">
        <v>7</v>
      </c>
      <c r="F22" s="22"/>
      <c r="G22" s="22">
        <v>8</v>
      </c>
      <c r="H22" s="22"/>
      <c r="I22" s="22">
        <v>8</v>
      </c>
      <c r="J22" s="22"/>
      <c r="K22" s="22">
        <v>8</v>
      </c>
      <c r="L22" s="22"/>
      <c r="M22" s="22">
        <v>8</v>
      </c>
      <c r="N22" s="22"/>
      <c r="O22" s="22">
        <v>9</v>
      </c>
      <c r="P22" s="22"/>
      <c r="Q22" s="22">
        <v>8</v>
      </c>
      <c r="R22" s="22"/>
      <c r="S22" s="22">
        <v>9</v>
      </c>
      <c r="T22" s="22"/>
      <c r="U22" s="22">
        <v>7</v>
      </c>
      <c r="V22" s="22"/>
      <c r="W22" s="22">
        <v>7</v>
      </c>
      <c r="X22" s="22"/>
      <c r="Y22" s="22">
        <v>9</v>
      </c>
      <c r="Z22" s="22"/>
      <c r="AA22" s="22">
        <f t="shared" si="1"/>
        <v>185</v>
      </c>
      <c r="AB22" s="25">
        <f t="shared" si="2"/>
        <v>8.043478260869565</v>
      </c>
      <c r="AC22" s="22" t="str">
        <f t="shared" si="3"/>
        <v>Giỏi</v>
      </c>
      <c r="AD22" s="22">
        <f t="shared" si="4"/>
        <v>185</v>
      </c>
      <c r="AE22" s="25">
        <f t="shared" si="5"/>
        <v>8.043478260869565</v>
      </c>
      <c r="AF22" s="22" t="str">
        <f t="shared" si="6"/>
        <v>Giỏi</v>
      </c>
      <c r="AG22" s="22">
        <v>7</v>
      </c>
      <c r="AH22" s="22"/>
      <c r="AI22" s="22"/>
      <c r="AJ22" s="22"/>
      <c r="AK22" s="22">
        <v>7</v>
      </c>
      <c r="AL22" s="22"/>
      <c r="AM22" s="22">
        <v>7</v>
      </c>
      <c r="AN22" s="22"/>
      <c r="AO22" s="22">
        <v>7</v>
      </c>
      <c r="AP22" s="22"/>
      <c r="AQ22" s="40">
        <f t="shared" si="7"/>
        <v>63</v>
      </c>
      <c r="AR22" s="41">
        <f t="shared" si="8"/>
        <v>7</v>
      </c>
      <c r="AS22" s="40" t="str">
        <f t="shared" si="9"/>
        <v>Khá</v>
      </c>
      <c r="AT22" s="40">
        <f t="shared" si="10"/>
        <v>63</v>
      </c>
      <c r="AU22" s="41">
        <f t="shared" si="11"/>
        <v>7</v>
      </c>
      <c r="AV22" s="40" t="str">
        <f t="shared" si="12"/>
        <v>Khá</v>
      </c>
      <c r="AW22" s="22">
        <f t="shared" si="0"/>
        <v>248</v>
      </c>
      <c r="AX22" s="25">
        <f t="shared" si="13"/>
        <v>7.75</v>
      </c>
      <c r="AY22" s="22" t="str">
        <f t="shared" si="14"/>
        <v>Khá</v>
      </c>
      <c r="AZ22" s="22">
        <f t="shared" si="15"/>
        <v>248</v>
      </c>
      <c r="BA22" s="25">
        <f t="shared" si="16"/>
        <v>7.75</v>
      </c>
      <c r="BB22" s="22" t="str">
        <f t="shared" si="17"/>
        <v>Khá</v>
      </c>
      <c r="BC22" s="17"/>
      <c r="BD22" s="17"/>
      <c r="BE22" s="17"/>
      <c r="BF22" s="17"/>
    </row>
    <row r="23" spans="1:58" s="18" customFormat="1" ht="27" customHeight="1">
      <c r="A23" s="16">
        <v>14</v>
      </c>
      <c r="B23" s="28" t="s">
        <v>17</v>
      </c>
      <c r="C23" s="33" t="s">
        <v>121</v>
      </c>
      <c r="D23" s="29">
        <v>4</v>
      </c>
      <c r="E23" s="22">
        <v>4</v>
      </c>
      <c r="F23" s="22">
        <v>6</v>
      </c>
      <c r="G23" s="22">
        <v>6</v>
      </c>
      <c r="H23" s="22"/>
      <c r="I23" s="22">
        <v>7</v>
      </c>
      <c r="J23" s="22"/>
      <c r="K23" s="22">
        <v>9</v>
      </c>
      <c r="L23" s="22"/>
      <c r="M23" s="22">
        <v>7</v>
      </c>
      <c r="N23" s="22"/>
      <c r="O23" s="22">
        <v>8</v>
      </c>
      <c r="P23" s="22"/>
      <c r="Q23" s="22">
        <v>7</v>
      </c>
      <c r="R23" s="22"/>
      <c r="S23" s="22">
        <v>8</v>
      </c>
      <c r="T23" s="22"/>
      <c r="U23" s="22">
        <v>8</v>
      </c>
      <c r="V23" s="22"/>
      <c r="W23" s="22">
        <v>7</v>
      </c>
      <c r="X23" s="22"/>
      <c r="Y23" s="22">
        <v>10</v>
      </c>
      <c r="Z23" s="22"/>
      <c r="AA23" s="22">
        <f t="shared" si="1"/>
        <v>174</v>
      </c>
      <c r="AB23" s="25">
        <f t="shared" si="2"/>
        <v>7.565217391304348</v>
      </c>
      <c r="AC23" s="22" t="str">
        <f t="shared" si="3"/>
        <v>Khá</v>
      </c>
      <c r="AD23" s="22">
        <f t="shared" si="4"/>
        <v>178</v>
      </c>
      <c r="AE23" s="25">
        <f t="shared" si="5"/>
        <v>7.739130434782608</v>
      </c>
      <c r="AF23" s="22" t="str">
        <f t="shared" si="6"/>
        <v>Khá</v>
      </c>
      <c r="AG23" s="22">
        <v>7</v>
      </c>
      <c r="AH23" s="22"/>
      <c r="AI23" s="22"/>
      <c r="AJ23" s="22"/>
      <c r="AK23" s="22">
        <v>9</v>
      </c>
      <c r="AL23" s="22"/>
      <c r="AM23" s="22">
        <v>7</v>
      </c>
      <c r="AN23" s="22"/>
      <c r="AO23" s="22">
        <v>10</v>
      </c>
      <c r="AP23" s="22"/>
      <c r="AQ23" s="40">
        <f t="shared" si="7"/>
        <v>71</v>
      </c>
      <c r="AR23" s="41">
        <f t="shared" si="8"/>
        <v>7.888888888888889</v>
      </c>
      <c r="AS23" s="40" t="str">
        <f t="shared" si="9"/>
        <v>Khá</v>
      </c>
      <c r="AT23" s="40">
        <f t="shared" si="10"/>
        <v>71</v>
      </c>
      <c r="AU23" s="41">
        <f t="shared" si="11"/>
        <v>7.888888888888889</v>
      </c>
      <c r="AV23" s="40" t="str">
        <f t="shared" si="12"/>
        <v>Khá</v>
      </c>
      <c r="AW23" s="22">
        <f t="shared" si="0"/>
        <v>245</v>
      </c>
      <c r="AX23" s="25">
        <f t="shared" si="13"/>
        <v>7.65625</v>
      </c>
      <c r="AY23" s="22" t="str">
        <f t="shared" si="14"/>
        <v>Khá</v>
      </c>
      <c r="AZ23" s="22">
        <f t="shared" si="15"/>
        <v>249</v>
      </c>
      <c r="BA23" s="25">
        <f t="shared" si="16"/>
        <v>7.78125</v>
      </c>
      <c r="BB23" s="22" t="str">
        <f t="shared" si="17"/>
        <v>Khá</v>
      </c>
      <c r="BC23" s="17"/>
      <c r="BD23" s="17"/>
      <c r="BE23" s="17"/>
      <c r="BF23" s="17"/>
    </row>
    <row r="24" spans="1:58" s="18" customFormat="1" ht="27" customHeight="1">
      <c r="A24" s="16">
        <v>15</v>
      </c>
      <c r="B24" s="28" t="s">
        <v>109</v>
      </c>
      <c r="C24" s="33" t="s">
        <v>110</v>
      </c>
      <c r="D24" s="29">
        <v>3</v>
      </c>
      <c r="E24" s="22">
        <v>4</v>
      </c>
      <c r="F24" s="22">
        <v>6</v>
      </c>
      <c r="G24" s="22">
        <v>8</v>
      </c>
      <c r="H24" s="22"/>
      <c r="I24" s="22">
        <v>8</v>
      </c>
      <c r="J24" s="22"/>
      <c r="K24" s="22">
        <v>5</v>
      </c>
      <c r="L24" s="22"/>
      <c r="M24" s="22">
        <v>8</v>
      </c>
      <c r="N24" s="22"/>
      <c r="O24" s="22">
        <v>9</v>
      </c>
      <c r="P24" s="22"/>
      <c r="Q24" s="22">
        <v>8</v>
      </c>
      <c r="R24" s="22"/>
      <c r="S24" s="22">
        <v>8</v>
      </c>
      <c r="T24" s="22"/>
      <c r="U24" s="22">
        <v>7</v>
      </c>
      <c r="V24" s="22"/>
      <c r="W24" s="22">
        <v>6</v>
      </c>
      <c r="X24" s="22"/>
      <c r="Y24" s="22">
        <v>9</v>
      </c>
      <c r="Z24" s="22"/>
      <c r="AA24" s="22">
        <f t="shared" si="1"/>
        <v>173</v>
      </c>
      <c r="AB24" s="25">
        <f t="shared" si="2"/>
        <v>7.521739130434782</v>
      </c>
      <c r="AC24" s="22" t="str">
        <f t="shared" si="3"/>
        <v>Khá</v>
      </c>
      <c r="AD24" s="22">
        <f t="shared" si="4"/>
        <v>177</v>
      </c>
      <c r="AE24" s="25">
        <f t="shared" si="5"/>
        <v>7.695652173913044</v>
      </c>
      <c r="AF24" s="22" t="str">
        <f t="shared" si="6"/>
        <v>Khá</v>
      </c>
      <c r="AG24" s="22">
        <v>7</v>
      </c>
      <c r="AH24" s="22"/>
      <c r="AI24" s="22">
        <v>7</v>
      </c>
      <c r="AJ24" s="22"/>
      <c r="AK24" s="22"/>
      <c r="AL24" s="22"/>
      <c r="AM24" s="22">
        <v>8</v>
      </c>
      <c r="AN24" s="22"/>
      <c r="AO24" s="22">
        <v>9</v>
      </c>
      <c r="AP24" s="22"/>
      <c r="AQ24" s="40">
        <f t="shared" si="7"/>
        <v>71</v>
      </c>
      <c r="AR24" s="41">
        <f t="shared" si="8"/>
        <v>7.888888888888889</v>
      </c>
      <c r="AS24" s="40" t="str">
        <f t="shared" si="9"/>
        <v>Khá</v>
      </c>
      <c r="AT24" s="40">
        <f t="shared" si="10"/>
        <v>71</v>
      </c>
      <c r="AU24" s="41">
        <f t="shared" si="11"/>
        <v>7.888888888888889</v>
      </c>
      <c r="AV24" s="40" t="str">
        <f t="shared" si="12"/>
        <v>Khá</v>
      </c>
      <c r="AW24" s="22">
        <f t="shared" si="0"/>
        <v>244</v>
      </c>
      <c r="AX24" s="25">
        <f t="shared" si="13"/>
        <v>7.625</v>
      </c>
      <c r="AY24" s="22" t="str">
        <f t="shared" si="14"/>
        <v>Khá</v>
      </c>
      <c r="AZ24" s="22">
        <f t="shared" si="15"/>
        <v>248</v>
      </c>
      <c r="BA24" s="25">
        <f t="shared" si="16"/>
        <v>7.75</v>
      </c>
      <c r="BB24" s="22" t="str">
        <f t="shared" si="17"/>
        <v>Khá</v>
      </c>
      <c r="BC24" s="17"/>
      <c r="BD24" s="17"/>
      <c r="BE24" s="17"/>
      <c r="BF24" s="17"/>
    </row>
    <row r="25" spans="1:58" s="18" customFormat="1" ht="27" customHeight="1">
      <c r="A25" s="16">
        <v>16</v>
      </c>
      <c r="B25" s="28" t="s">
        <v>80</v>
      </c>
      <c r="C25" s="33" t="s">
        <v>81</v>
      </c>
      <c r="D25" s="29">
        <v>2</v>
      </c>
      <c r="E25" s="22">
        <v>6</v>
      </c>
      <c r="F25" s="22"/>
      <c r="G25" s="22">
        <v>9</v>
      </c>
      <c r="H25" s="22"/>
      <c r="I25" s="22">
        <v>7</v>
      </c>
      <c r="J25" s="22"/>
      <c r="K25" s="22">
        <v>6</v>
      </c>
      <c r="L25" s="22"/>
      <c r="M25" s="22">
        <v>6</v>
      </c>
      <c r="N25" s="22"/>
      <c r="O25" s="22">
        <v>9</v>
      </c>
      <c r="P25" s="22"/>
      <c r="Q25" s="22">
        <v>7</v>
      </c>
      <c r="R25" s="22"/>
      <c r="S25" s="22">
        <v>9</v>
      </c>
      <c r="T25" s="22"/>
      <c r="U25" s="22">
        <v>7</v>
      </c>
      <c r="V25" s="22"/>
      <c r="W25" s="22">
        <v>7</v>
      </c>
      <c r="X25" s="22"/>
      <c r="Y25" s="22">
        <v>9</v>
      </c>
      <c r="Z25" s="22"/>
      <c r="AA25" s="22">
        <f t="shared" si="1"/>
        <v>171</v>
      </c>
      <c r="AB25" s="25">
        <f t="shared" si="2"/>
        <v>7.434782608695652</v>
      </c>
      <c r="AC25" s="22" t="str">
        <f t="shared" si="3"/>
        <v>Khá</v>
      </c>
      <c r="AD25" s="22">
        <f t="shared" si="4"/>
        <v>171</v>
      </c>
      <c r="AE25" s="25">
        <f t="shared" si="5"/>
        <v>7.434782608695652</v>
      </c>
      <c r="AF25" s="22" t="str">
        <f t="shared" si="6"/>
        <v>Khá</v>
      </c>
      <c r="AG25" s="22">
        <v>7</v>
      </c>
      <c r="AH25" s="22"/>
      <c r="AI25" s="22"/>
      <c r="AJ25" s="22"/>
      <c r="AK25" s="22">
        <v>9</v>
      </c>
      <c r="AL25" s="22"/>
      <c r="AM25" s="22">
        <v>7</v>
      </c>
      <c r="AN25" s="22"/>
      <c r="AO25" s="22">
        <v>10</v>
      </c>
      <c r="AP25" s="22"/>
      <c r="AQ25" s="40">
        <f t="shared" si="7"/>
        <v>71</v>
      </c>
      <c r="AR25" s="41">
        <f t="shared" si="8"/>
        <v>7.888888888888889</v>
      </c>
      <c r="AS25" s="40" t="str">
        <f t="shared" si="9"/>
        <v>Khá</v>
      </c>
      <c r="AT25" s="40">
        <f t="shared" si="10"/>
        <v>71</v>
      </c>
      <c r="AU25" s="41">
        <f t="shared" si="11"/>
        <v>7.888888888888889</v>
      </c>
      <c r="AV25" s="40" t="str">
        <f t="shared" si="12"/>
        <v>Khá</v>
      </c>
      <c r="AW25" s="22">
        <f t="shared" si="0"/>
        <v>242</v>
      </c>
      <c r="AX25" s="25">
        <f t="shared" si="13"/>
        <v>7.5625</v>
      </c>
      <c r="AY25" s="22" t="str">
        <f t="shared" si="14"/>
        <v>Khá</v>
      </c>
      <c r="AZ25" s="22">
        <f t="shared" si="15"/>
        <v>242</v>
      </c>
      <c r="BA25" s="25">
        <f t="shared" si="16"/>
        <v>7.5625</v>
      </c>
      <c r="BB25" s="22" t="str">
        <f t="shared" si="17"/>
        <v>Khá</v>
      </c>
      <c r="BC25" s="17"/>
      <c r="BD25" s="17"/>
      <c r="BE25" s="17"/>
      <c r="BF25" s="17"/>
    </row>
    <row r="26" spans="1:58" s="18" customFormat="1" ht="27" customHeight="1">
      <c r="A26" s="16">
        <v>17</v>
      </c>
      <c r="B26" s="28" t="s">
        <v>39</v>
      </c>
      <c r="C26" s="33" t="s">
        <v>48</v>
      </c>
      <c r="D26" s="29">
        <v>4</v>
      </c>
      <c r="E26" s="22">
        <v>7</v>
      </c>
      <c r="F26" s="22"/>
      <c r="G26" s="22">
        <v>8</v>
      </c>
      <c r="H26" s="22"/>
      <c r="I26" s="22">
        <v>9</v>
      </c>
      <c r="J26" s="22"/>
      <c r="K26" s="22">
        <v>8</v>
      </c>
      <c r="L26" s="22"/>
      <c r="M26" s="22">
        <v>8</v>
      </c>
      <c r="N26" s="22"/>
      <c r="O26" s="22">
        <v>9</v>
      </c>
      <c r="P26" s="22"/>
      <c r="Q26" s="22">
        <v>7</v>
      </c>
      <c r="R26" s="22"/>
      <c r="S26" s="22">
        <v>4</v>
      </c>
      <c r="T26" s="22">
        <v>6</v>
      </c>
      <c r="U26" s="22">
        <v>8</v>
      </c>
      <c r="V26" s="22"/>
      <c r="W26" s="22">
        <v>8</v>
      </c>
      <c r="X26" s="22"/>
      <c r="Y26" s="22">
        <v>9</v>
      </c>
      <c r="Z26" s="22"/>
      <c r="AA26" s="22">
        <f t="shared" si="1"/>
        <v>178</v>
      </c>
      <c r="AB26" s="25">
        <f t="shared" si="2"/>
        <v>7.739130434782608</v>
      </c>
      <c r="AC26" s="22" t="str">
        <f t="shared" si="3"/>
        <v>Khá</v>
      </c>
      <c r="AD26" s="22">
        <f t="shared" si="4"/>
        <v>182</v>
      </c>
      <c r="AE26" s="25">
        <f t="shared" si="5"/>
        <v>7.913043478260869</v>
      </c>
      <c r="AF26" s="22" t="str">
        <f t="shared" si="6"/>
        <v>Khá</v>
      </c>
      <c r="AG26" s="22">
        <v>6</v>
      </c>
      <c r="AH26" s="22"/>
      <c r="AI26" s="22"/>
      <c r="AJ26" s="22"/>
      <c r="AK26" s="22">
        <v>7</v>
      </c>
      <c r="AL26" s="22"/>
      <c r="AM26" s="22">
        <v>7</v>
      </c>
      <c r="AN26" s="22"/>
      <c r="AO26" s="22">
        <v>8</v>
      </c>
      <c r="AP26" s="22"/>
      <c r="AQ26" s="40">
        <f t="shared" si="7"/>
        <v>63</v>
      </c>
      <c r="AR26" s="41">
        <f t="shared" si="8"/>
        <v>7</v>
      </c>
      <c r="AS26" s="40" t="str">
        <f t="shared" si="9"/>
        <v>Khá</v>
      </c>
      <c r="AT26" s="40">
        <f t="shared" si="10"/>
        <v>63</v>
      </c>
      <c r="AU26" s="41">
        <f t="shared" si="11"/>
        <v>7</v>
      </c>
      <c r="AV26" s="40" t="str">
        <f t="shared" si="12"/>
        <v>Khá</v>
      </c>
      <c r="AW26" s="22">
        <f t="shared" si="0"/>
        <v>241</v>
      </c>
      <c r="AX26" s="25">
        <f t="shared" si="13"/>
        <v>7.53125</v>
      </c>
      <c r="AY26" s="22" t="str">
        <f t="shared" si="14"/>
        <v>Khá</v>
      </c>
      <c r="AZ26" s="22">
        <f t="shared" si="15"/>
        <v>245</v>
      </c>
      <c r="BA26" s="25">
        <f t="shared" si="16"/>
        <v>7.65625</v>
      </c>
      <c r="BB26" s="22" t="str">
        <f t="shared" si="17"/>
        <v>Khá</v>
      </c>
      <c r="BC26" s="17"/>
      <c r="BD26" s="17"/>
      <c r="BE26" s="17"/>
      <c r="BF26" s="17"/>
    </row>
    <row r="27" spans="1:58" s="18" customFormat="1" ht="27" customHeight="1">
      <c r="A27" s="16">
        <v>18</v>
      </c>
      <c r="B27" s="28" t="s">
        <v>29</v>
      </c>
      <c r="C27" s="33" t="s">
        <v>60</v>
      </c>
      <c r="D27" s="29">
        <v>2</v>
      </c>
      <c r="E27" s="22">
        <v>9</v>
      </c>
      <c r="F27" s="22"/>
      <c r="G27" s="22">
        <v>7</v>
      </c>
      <c r="H27" s="22"/>
      <c r="I27" s="22">
        <v>7</v>
      </c>
      <c r="J27" s="22"/>
      <c r="K27" s="22">
        <v>4</v>
      </c>
      <c r="L27" s="22">
        <v>8</v>
      </c>
      <c r="M27" s="22">
        <v>6</v>
      </c>
      <c r="N27" s="22"/>
      <c r="O27" s="22">
        <v>8</v>
      </c>
      <c r="P27" s="22"/>
      <c r="Q27" s="22">
        <v>7</v>
      </c>
      <c r="R27" s="22"/>
      <c r="S27" s="22">
        <v>9</v>
      </c>
      <c r="T27" s="22"/>
      <c r="U27" s="22">
        <v>8</v>
      </c>
      <c r="V27" s="22"/>
      <c r="W27" s="22">
        <v>7</v>
      </c>
      <c r="X27" s="22"/>
      <c r="Y27" s="22">
        <v>9</v>
      </c>
      <c r="Z27" s="22"/>
      <c r="AA27" s="22">
        <f t="shared" si="1"/>
        <v>175</v>
      </c>
      <c r="AB27" s="25">
        <f t="shared" si="2"/>
        <v>7.608695652173913</v>
      </c>
      <c r="AC27" s="22" t="str">
        <f t="shared" si="3"/>
        <v>Khá</v>
      </c>
      <c r="AD27" s="22">
        <f t="shared" si="4"/>
        <v>179</v>
      </c>
      <c r="AE27" s="25">
        <f t="shared" si="5"/>
        <v>7.782608695652174</v>
      </c>
      <c r="AF27" s="22" t="str">
        <f t="shared" si="6"/>
        <v>Khá</v>
      </c>
      <c r="AG27" s="22">
        <v>7</v>
      </c>
      <c r="AH27" s="22"/>
      <c r="AI27" s="22"/>
      <c r="AJ27" s="22"/>
      <c r="AK27" s="22">
        <v>8</v>
      </c>
      <c r="AL27" s="22"/>
      <c r="AM27" s="22">
        <v>7</v>
      </c>
      <c r="AN27" s="22"/>
      <c r="AO27" s="22">
        <v>8</v>
      </c>
      <c r="AP27" s="22"/>
      <c r="AQ27" s="40">
        <f t="shared" si="7"/>
        <v>66</v>
      </c>
      <c r="AR27" s="41">
        <f t="shared" si="8"/>
        <v>7.333333333333333</v>
      </c>
      <c r="AS27" s="40" t="str">
        <f t="shared" si="9"/>
        <v>Khá</v>
      </c>
      <c r="AT27" s="40">
        <f t="shared" si="10"/>
        <v>66</v>
      </c>
      <c r="AU27" s="41">
        <f t="shared" si="11"/>
        <v>7.333333333333333</v>
      </c>
      <c r="AV27" s="40" t="str">
        <f t="shared" si="12"/>
        <v>Khá</v>
      </c>
      <c r="AW27" s="22">
        <f t="shared" si="0"/>
        <v>241</v>
      </c>
      <c r="AX27" s="25">
        <f t="shared" si="13"/>
        <v>7.53125</v>
      </c>
      <c r="AY27" s="22" t="str">
        <f t="shared" si="14"/>
        <v>Khá</v>
      </c>
      <c r="AZ27" s="22">
        <f t="shared" si="15"/>
        <v>245</v>
      </c>
      <c r="BA27" s="25">
        <f t="shared" si="16"/>
        <v>7.65625</v>
      </c>
      <c r="BB27" s="22" t="str">
        <f t="shared" si="17"/>
        <v>Khá</v>
      </c>
      <c r="BC27" s="17"/>
      <c r="BD27" s="17"/>
      <c r="BE27" s="17"/>
      <c r="BF27" s="17"/>
    </row>
    <row r="28" spans="1:58" s="18" customFormat="1" ht="27" customHeight="1">
      <c r="A28" s="16">
        <v>19</v>
      </c>
      <c r="B28" s="28" t="s">
        <v>127</v>
      </c>
      <c r="C28" s="33" t="s">
        <v>128</v>
      </c>
      <c r="D28" s="29">
        <v>3</v>
      </c>
      <c r="E28" s="22">
        <v>7</v>
      </c>
      <c r="F28" s="22"/>
      <c r="G28" s="22">
        <v>6</v>
      </c>
      <c r="H28" s="22"/>
      <c r="I28" s="22">
        <v>8</v>
      </c>
      <c r="J28" s="22"/>
      <c r="K28" s="22">
        <v>8</v>
      </c>
      <c r="L28" s="22"/>
      <c r="M28" s="22">
        <v>6</v>
      </c>
      <c r="N28" s="22"/>
      <c r="O28" s="22">
        <v>9</v>
      </c>
      <c r="P28" s="22"/>
      <c r="Q28" s="22">
        <v>7</v>
      </c>
      <c r="R28" s="22"/>
      <c r="S28" s="22">
        <v>9</v>
      </c>
      <c r="T28" s="22"/>
      <c r="U28" s="22">
        <v>9</v>
      </c>
      <c r="V28" s="22"/>
      <c r="W28" s="22">
        <v>7</v>
      </c>
      <c r="X28" s="22"/>
      <c r="Y28" s="22">
        <v>9</v>
      </c>
      <c r="Z28" s="22"/>
      <c r="AA28" s="22">
        <f t="shared" si="1"/>
        <v>180</v>
      </c>
      <c r="AB28" s="25">
        <f t="shared" si="2"/>
        <v>7.826086956521739</v>
      </c>
      <c r="AC28" s="22" t="str">
        <f t="shared" si="3"/>
        <v>Khá</v>
      </c>
      <c r="AD28" s="22">
        <f t="shared" si="4"/>
        <v>180</v>
      </c>
      <c r="AE28" s="25">
        <f t="shared" si="5"/>
        <v>7.826086956521739</v>
      </c>
      <c r="AF28" s="22" t="str">
        <f t="shared" si="6"/>
        <v>Khá</v>
      </c>
      <c r="AG28" s="22">
        <v>6</v>
      </c>
      <c r="AH28" s="22"/>
      <c r="AI28" s="22">
        <v>7</v>
      </c>
      <c r="AJ28" s="22"/>
      <c r="AK28" s="22"/>
      <c r="AL28" s="22"/>
      <c r="AM28" s="22">
        <v>6</v>
      </c>
      <c r="AN28" s="22"/>
      <c r="AO28" s="22">
        <v>9</v>
      </c>
      <c r="AP28" s="22"/>
      <c r="AQ28" s="40">
        <f t="shared" si="7"/>
        <v>61</v>
      </c>
      <c r="AR28" s="41">
        <f t="shared" si="8"/>
        <v>6.777777777777778</v>
      </c>
      <c r="AS28" s="40" t="str">
        <f t="shared" si="9"/>
        <v>TBK</v>
      </c>
      <c r="AT28" s="40">
        <f t="shared" si="10"/>
        <v>61</v>
      </c>
      <c r="AU28" s="41">
        <f t="shared" si="11"/>
        <v>6.777777777777778</v>
      </c>
      <c r="AV28" s="40" t="str">
        <f t="shared" si="12"/>
        <v>TBK</v>
      </c>
      <c r="AW28" s="22">
        <f t="shared" si="0"/>
        <v>241</v>
      </c>
      <c r="AX28" s="25">
        <f t="shared" si="13"/>
        <v>7.53125</v>
      </c>
      <c r="AY28" s="22" t="str">
        <f t="shared" si="14"/>
        <v>Khá</v>
      </c>
      <c r="AZ28" s="22">
        <f t="shared" si="15"/>
        <v>241</v>
      </c>
      <c r="BA28" s="25">
        <f t="shared" si="16"/>
        <v>7.53125</v>
      </c>
      <c r="BB28" s="22" t="str">
        <f t="shared" si="17"/>
        <v>Khá</v>
      </c>
      <c r="BC28" s="17"/>
      <c r="BD28" s="17"/>
      <c r="BE28" s="17"/>
      <c r="BF28" s="17"/>
    </row>
    <row r="29" spans="1:58" s="18" customFormat="1" ht="27" customHeight="1">
      <c r="A29" s="16">
        <v>20</v>
      </c>
      <c r="B29" s="28" t="s">
        <v>68</v>
      </c>
      <c r="C29" s="33" t="s">
        <v>1</v>
      </c>
      <c r="D29" s="29">
        <v>2</v>
      </c>
      <c r="E29" s="22">
        <v>7</v>
      </c>
      <c r="F29" s="22"/>
      <c r="G29" s="22">
        <v>7</v>
      </c>
      <c r="H29" s="22"/>
      <c r="I29" s="22">
        <v>8</v>
      </c>
      <c r="J29" s="22"/>
      <c r="K29" s="22">
        <v>6</v>
      </c>
      <c r="L29" s="22"/>
      <c r="M29" s="22">
        <v>6</v>
      </c>
      <c r="N29" s="22"/>
      <c r="O29" s="22">
        <v>8</v>
      </c>
      <c r="P29" s="22"/>
      <c r="Q29" s="22">
        <v>7</v>
      </c>
      <c r="R29" s="22"/>
      <c r="S29" s="22">
        <v>8</v>
      </c>
      <c r="T29" s="22"/>
      <c r="U29" s="22">
        <v>8</v>
      </c>
      <c r="V29" s="22"/>
      <c r="W29" s="22">
        <v>7</v>
      </c>
      <c r="X29" s="22"/>
      <c r="Y29" s="22">
        <v>9</v>
      </c>
      <c r="Z29" s="22"/>
      <c r="AA29" s="22">
        <f t="shared" si="1"/>
        <v>173</v>
      </c>
      <c r="AB29" s="25">
        <f t="shared" si="2"/>
        <v>7.521739130434782</v>
      </c>
      <c r="AC29" s="22" t="str">
        <f t="shared" si="3"/>
        <v>Khá</v>
      </c>
      <c r="AD29" s="22">
        <f t="shared" si="4"/>
        <v>173</v>
      </c>
      <c r="AE29" s="25">
        <f t="shared" si="5"/>
        <v>7.521739130434782</v>
      </c>
      <c r="AF29" s="22" t="str">
        <f t="shared" si="6"/>
        <v>Khá</v>
      </c>
      <c r="AG29" s="22">
        <v>7</v>
      </c>
      <c r="AH29" s="22"/>
      <c r="AI29" s="22"/>
      <c r="AJ29" s="22"/>
      <c r="AK29" s="22">
        <v>9</v>
      </c>
      <c r="AL29" s="22"/>
      <c r="AM29" s="22">
        <v>7</v>
      </c>
      <c r="AN29" s="22"/>
      <c r="AO29" s="22">
        <v>8</v>
      </c>
      <c r="AP29" s="22"/>
      <c r="AQ29" s="40">
        <f t="shared" si="7"/>
        <v>67</v>
      </c>
      <c r="AR29" s="41">
        <f t="shared" si="8"/>
        <v>7.444444444444445</v>
      </c>
      <c r="AS29" s="40" t="str">
        <f t="shared" si="9"/>
        <v>Khá</v>
      </c>
      <c r="AT29" s="40">
        <f t="shared" si="10"/>
        <v>67</v>
      </c>
      <c r="AU29" s="41">
        <f t="shared" si="11"/>
        <v>7.444444444444445</v>
      </c>
      <c r="AV29" s="40" t="str">
        <f t="shared" si="12"/>
        <v>Khá</v>
      </c>
      <c r="AW29" s="22">
        <f t="shared" si="0"/>
        <v>240</v>
      </c>
      <c r="AX29" s="25">
        <f t="shared" si="13"/>
        <v>7.5</v>
      </c>
      <c r="AY29" s="22" t="str">
        <f t="shared" si="14"/>
        <v>Khá</v>
      </c>
      <c r="AZ29" s="22">
        <f t="shared" si="15"/>
        <v>240</v>
      </c>
      <c r="BA29" s="25">
        <f t="shared" si="16"/>
        <v>7.5</v>
      </c>
      <c r="BB29" s="22" t="str">
        <f t="shared" si="17"/>
        <v>Khá</v>
      </c>
      <c r="BC29" s="17"/>
      <c r="BD29" s="17"/>
      <c r="BE29" s="17"/>
      <c r="BF29" s="17"/>
    </row>
    <row r="30" spans="1:58" s="18" customFormat="1" ht="27" customHeight="1">
      <c r="A30" s="16">
        <v>21</v>
      </c>
      <c r="B30" s="28" t="s">
        <v>59</v>
      </c>
      <c r="C30" s="33" t="s">
        <v>60</v>
      </c>
      <c r="D30" s="29">
        <v>2</v>
      </c>
      <c r="E30" s="22">
        <v>6</v>
      </c>
      <c r="F30" s="22"/>
      <c r="G30" s="22">
        <v>5</v>
      </c>
      <c r="H30" s="22"/>
      <c r="I30" s="22">
        <v>9</v>
      </c>
      <c r="J30" s="22"/>
      <c r="K30" s="22">
        <v>4</v>
      </c>
      <c r="L30" s="22">
        <v>8</v>
      </c>
      <c r="M30" s="22">
        <v>8</v>
      </c>
      <c r="N30" s="22"/>
      <c r="O30" s="22">
        <v>10</v>
      </c>
      <c r="P30" s="22"/>
      <c r="Q30" s="22">
        <v>7</v>
      </c>
      <c r="R30" s="22"/>
      <c r="S30" s="22">
        <v>9</v>
      </c>
      <c r="T30" s="22"/>
      <c r="U30" s="22">
        <v>8</v>
      </c>
      <c r="V30" s="22"/>
      <c r="W30" s="22">
        <v>8</v>
      </c>
      <c r="X30" s="22"/>
      <c r="Y30" s="22">
        <v>7</v>
      </c>
      <c r="Z30" s="22"/>
      <c r="AA30" s="22">
        <f t="shared" si="1"/>
        <v>172</v>
      </c>
      <c r="AB30" s="25">
        <f t="shared" si="2"/>
        <v>7.478260869565218</v>
      </c>
      <c r="AC30" s="22" t="str">
        <f t="shared" si="3"/>
        <v>Khá</v>
      </c>
      <c r="AD30" s="22">
        <f t="shared" si="4"/>
        <v>176</v>
      </c>
      <c r="AE30" s="25">
        <f t="shared" si="5"/>
        <v>7.6521739130434785</v>
      </c>
      <c r="AF30" s="22" t="str">
        <f t="shared" si="6"/>
        <v>Khá</v>
      </c>
      <c r="AG30" s="22">
        <v>7</v>
      </c>
      <c r="AH30" s="22"/>
      <c r="AI30" s="22">
        <v>7</v>
      </c>
      <c r="AJ30" s="22"/>
      <c r="AK30" s="22"/>
      <c r="AL30" s="22"/>
      <c r="AM30" s="22">
        <v>7</v>
      </c>
      <c r="AN30" s="22"/>
      <c r="AO30" s="22">
        <v>9</v>
      </c>
      <c r="AP30" s="22"/>
      <c r="AQ30" s="40">
        <f t="shared" si="7"/>
        <v>67</v>
      </c>
      <c r="AR30" s="41">
        <f t="shared" si="8"/>
        <v>7.444444444444445</v>
      </c>
      <c r="AS30" s="40" t="str">
        <f t="shared" si="9"/>
        <v>Khá</v>
      </c>
      <c r="AT30" s="40">
        <f t="shared" si="10"/>
        <v>67</v>
      </c>
      <c r="AU30" s="41">
        <f t="shared" si="11"/>
        <v>7.444444444444445</v>
      </c>
      <c r="AV30" s="40" t="str">
        <f t="shared" si="12"/>
        <v>Khá</v>
      </c>
      <c r="AW30" s="22">
        <f t="shared" si="0"/>
        <v>239</v>
      </c>
      <c r="AX30" s="25">
        <f t="shared" si="13"/>
        <v>7.46875</v>
      </c>
      <c r="AY30" s="22" t="str">
        <f t="shared" si="14"/>
        <v>Khá</v>
      </c>
      <c r="AZ30" s="22">
        <f t="shared" si="15"/>
        <v>243</v>
      </c>
      <c r="BA30" s="25">
        <f t="shared" si="16"/>
        <v>7.59375</v>
      </c>
      <c r="BB30" s="22" t="str">
        <f t="shared" si="17"/>
        <v>Khá</v>
      </c>
      <c r="BC30" s="17"/>
      <c r="BD30" s="17"/>
      <c r="BE30" s="17"/>
      <c r="BF30" s="17"/>
    </row>
    <row r="31" spans="1:58" s="18" customFormat="1" ht="27" customHeight="1">
      <c r="A31" s="16">
        <v>22</v>
      </c>
      <c r="B31" s="28" t="s">
        <v>75</v>
      </c>
      <c r="C31" s="33" t="s">
        <v>26</v>
      </c>
      <c r="D31" s="29">
        <v>4</v>
      </c>
      <c r="E31" s="22">
        <v>7</v>
      </c>
      <c r="F31" s="22"/>
      <c r="G31" s="22">
        <v>9</v>
      </c>
      <c r="H31" s="22"/>
      <c r="I31" s="22">
        <v>7</v>
      </c>
      <c r="J31" s="22"/>
      <c r="K31" s="22">
        <v>9</v>
      </c>
      <c r="L31" s="22"/>
      <c r="M31" s="22">
        <v>6</v>
      </c>
      <c r="N31" s="22"/>
      <c r="O31" s="22">
        <v>9</v>
      </c>
      <c r="P31" s="22"/>
      <c r="Q31" s="22">
        <v>8</v>
      </c>
      <c r="R31" s="22"/>
      <c r="S31" s="22">
        <v>7</v>
      </c>
      <c r="T31" s="22"/>
      <c r="U31" s="22">
        <v>7</v>
      </c>
      <c r="V31" s="22"/>
      <c r="W31" s="22">
        <v>5</v>
      </c>
      <c r="X31" s="22"/>
      <c r="Y31" s="22">
        <v>8</v>
      </c>
      <c r="Z31" s="22"/>
      <c r="AA31" s="22">
        <f t="shared" si="1"/>
        <v>169</v>
      </c>
      <c r="AB31" s="25">
        <f t="shared" si="2"/>
        <v>7.3478260869565215</v>
      </c>
      <c r="AC31" s="22" t="str">
        <f t="shared" si="3"/>
        <v>Khá</v>
      </c>
      <c r="AD31" s="22">
        <f t="shared" si="4"/>
        <v>169</v>
      </c>
      <c r="AE31" s="25">
        <f t="shared" si="5"/>
        <v>7.3478260869565215</v>
      </c>
      <c r="AF31" s="22" t="str">
        <f t="shared" si="6"/>
        <v>Khá</v>
      </c>
      <c r="AG31" s="22">
        <v>7</v>
      </c>
      <c r="AH31" s="22"/>
      <c r="AI31" s="22">
        <v>7</v>
      </c>
      <c r="AJ31" s="22"/>
      <c r="AK31" s="22"/>
      <c r="AL31" s="22"/>
      <c r="AM31" s="22">
        <v>7</v>
      </c>
      <c r="AN31" s="22"/>
      <c r="AO31" s="22">
        <v>10</v>
      </c>
      <c r="AP31" s="22"/>
      <c r="AQ31" s="40">
        <f t="shared" si="7"/>
        <v>69</v>
      </c>
      <c r="AR31" s="41">
        <f t="shared" si="8"/>
        <v>7.666666666666667</v>
      </c>
      <c r="AS31" s="40" t="str">
        <f t="shared" si="9"/>
        <v>Khá</v>
      </c>
      <c r="AT31" s="40">
        <f t="shared" si="10"/>
        <v>69</v>
      </c>
      <c r="AU31" s="41">
        <f t="shared" si="11"/>
        <v>7.666666666666667</v>
      </c>
      <c r="AV31" s="40" t="str">
        <f t="shared" si="12"/>
        <v>Khá</v>
      </c>
      <c r="AW31" s="22">
        <f t="shared" si="0"/>
        <v>238</v>
      </c>
      <c r="AX31" s="25">
        <f t="shared" si="13"/>
        <v>7.4375</v>
      </c>
      <c r="AY31" s="22" t="str">
        <f t="shared" si="14"/>
        <v>Khá</v>
      </c>
      <c r="AZ31" s="22">
        <f t="shared" si="15"/>
        <v>238</v>
      </c>
      <c r="BA31" s="25">
        <f t="shared" si="16"/>
        <v>7.4375</v>
      </c>
      <c r="BB31" s="22" t="str">
        <f t="shared" si="17"/>
        <v>Khá</v>
      </c>
      <c r="BC31" s="17"/>
      <c r="BD31" s="17"/>
      <c r="BE31" s="17"/>
      <c r="BF31" s="17"/>
    </row>
    <row r="32" spans="1:58" s="18" customFormat="1" ht="27" customHeight="1">
      <c r="A32" s="16">
        <v>23</v>
      </c>
      <c r="B32" s="28" t="s">
        <v>56</v>
      </c>
      <c r="C32" s="33" t="s">
        <v>55</v>
      </c>
      <c r="D32" s="29">
        <v>1</v>
      </c>
      <c r="E32" s="22">
        <v>6</v>
      </c>
      <c r="F32" s="22"/>
      <c r="G32" s="22">
        <v>6</v>
      </c>
      <c r="H32" s="22"/>
      <c r="I32" s="22">
        <v>7</v>
      </c>
      <c r="J32" s="22"/>
      <c r="K32" s="22">
        <v>6</v>
      </c>
      <c r="L32" s="22"/>
      <c r="M32" s="22">
        <v>8</v>
      </c>
      <c r="N32" s="22"/>
      <c r="O32" s="22">
        <v>9</v>
      </c>
      <c r="P32" s="22"/>
      <c r="Q32" s="22">
        <v>8</v>
      </c>
      <c r="R32" s="22"/>
      <c r="S32" s="22">
        <v>6</v>
      </c>
      <c r="T32" s="22"/>
      <c r="U32" s="22">
        <v>7</v>
      </c>
      <c r="V32" s="22"/>
      <c r="W32" s="22">
        <v>7</v>
      </c>
      <c r="X32" s="22"/>
      <c r="Y32" s="22">
        <v>9</v>
      </c>
      <c r="Z32" s="22"/>
      <c r="AA32" s="22">
        <f t="shared" si="1"/>
        <v>171</v>
      </c>
      <c r="AB32" s="25">
        <f t="shared" si="2"/>
        <v>7.434782608695652</v>
      </c>
      <c r="AC32" s="22" t="str">
        <f t="shared" si="3"/>
        <v>Khá</v>
      </c>
      <c r="AD32" s="22">
        <f t="shared" si="4"/>
        <v>171</v>
      </c>
      <c r="AE32" s="25">
        <f t="shared" si="5"/>
        <v>7.434782608695652</v>
      </c>
      <c r="AF32" s="22" t="str">
        <f t="shared" si="6"/>
        <v>Khá</v>
      </c>
      <c r="AG32" s="22">
        <v>7</v>
      </c>
      <c r="AH32" s="22"/>
      <c r="AI32" s="22"/>
      <c r="AJ32" s="22"/>
      <c r="AK32" s="22">
        <v>8</v>
      </c>
      <c r="AL32" s="22"/>
      <c r="AM32" s="22">
        <v>7</v>
      </c>
      <c r="AN32" s="22"/>
      <c r="AO32" s="22">
        <v>8</v>
      </c>
      <c r="AP32" s="22"/>
      <c r="AQ32" s="40">
        <f t="shared" si="7"/>
        <v>66</v>
      </c>
      <c r="AR32" s="41">
        <f t="shared" si="8"/>
        <v>7.333333333333333</v>
      </c>
      <c r="AS32" s="40" t="str">
        <f t="shared" si="9"/>
        <v>Khá</v>
      </c>
      <c r="AT32" s="40">
        <f t="shared" si="10"/>
        <v>66</v>
      </c>
      <c r="AU32" s="41">
        <f t="shared" si="11"/>
        <v>7.333333333333333</v>
      </c>
      <c r="AV32" s="40" t="str">
        <f t="shared" si="12"/>
        <v>Khá</v>
      </c>
      <c r="AW32" s="22">
        <f t="shared" si="0"/>
        <v>237</v>
      </c>
      <c r="AX32" s="25">
        <f t="shared" si="13"/>
        <v>7.40625</v>
      </c>
      <c r="AY32" s="22" t="str">
        <f t="shared" si="14"/>
        <v>Khá</v>
      </c>
      <c r="AZ32" s="22">
        <f t="shared" si="15"/>
        <v>237</v>
      </c>
      <c r="BA32" s="25">
        <f t="shared" si="16"/>
        <v>7.40625</v>
      </c>
      <c r="BB32" s="22" t="str">
        <f t="shared" si="17"/>
        <v>Khá</v>
      </c>
      <c r="BC32" s="17"/>
      <c r="BD32" s="17"/>
      <c r="BE32" s="17"/>
      <c r="BF32" s="17"/>
    </row>
    <row r="33" spans="1:58" s="18" customFormat="1" ht="27" customHeight="1">
      <c r="A33" s="16">
        <v>24</v>
      </c>
      <c r="B33" s="28" t="s">
        <v>86</v>
      </c>
      <c r="C33" s="33" t="s">
        <v>87</v>
      </c>
      <c r="D33" s="29">
        <v>1</v>
      </c>
      <c r="E33" s="22">
        <v>6</v>
      </c>
      <c r="F33" s="22"/>
      <c r="G33" s="22">
        <v>8</v>
      </c>
      <c r="H33" s="22"/>
      <c r="I33" s="22">
        <v>8</v>
      </c>
      <c r="J33" s="22"/>
      <c r="K33" s="22">
        <v>7</v>
      </c>
      <c r="L33" s="22"/>
      <c r="M33" s="22">
        <v>5</v>
      </c>
      <c r="N33" s="22"/>
      <c r="O33" s="22">
        <v>9</v>
      </c>
      <c r="P33" s="22"/>
      <c r="Q33" s="22">
        <v>8</v>
      </c>
      <c r="R33" s="22"/>
      <c r="S33" s="22">
        <v>8</v>
      </c>
      <c r="T33" s="22"/>
      <c r="U33" s="22">
        <v>9</v>
      </c>
      <c r="V33" s="22"/>
      <c r="W33" s="22">
        <v>8</v>
      </c>
      <c r="X33" s="22"/>
      <c r="Y33" s="22">
        <v>8</v>
      </c>
      <c r="Z33" s="22"/>
      <c r="AA33" s="22">
        <f t="shared" si="1"/>
        <v>174</v>
      </c>
      <c r="AB33" s="25">
        <f t="shared" si="2"/>
        <v>7.565217391304348</v>
      </c>
      <c r="AC33" s="22" t="str">
        <f t="shared" si="3"/>
        <v>Khá</v>
      </c>
      <c r="AD33" s="22">
        <f t="shared" si="4"/>
        <v>174</v>
      </c>
      <c r="AE33" s="25">
        <f t="shared" si="5"/>
        <v>7.565217391304348</v>
      </c>
      <c r="AF33" s="22" t="str">
        <f t="shared" si="6"/>
        <v>Khá</v>
      </c>
      <c r="AG33" s="22">
        <v>7</v>
      </c>
      <c r="AH33" s="22"/>
      <c r="AI33" s="22"/>
      <c r="AJ33" s="22"/>
      <c r="AK33" s="22">
        <v>8</v>
      </c>
      <c r="AL33" s="22"/>
      <c r="AM33" s="22">
        <v>6</v>
      </c>
      <c r="AN33" s="22"/>
      <c r="AO33" s="22">
        <v>8</v>
      </c>
      <c r="AP33" s="22"/>
      <c r="AQ33" s="40">
        <f t="shared" si="7"/>
        <v>62</v>
      </c>
      <c r="AR33" s="41">
        <f t="shared" si="8"/>
        <v>6.888888888888889</v>
      </c>
      <c r="AS33" s="40" t="str">
        <f t="shared" si="9"/>
        <v>TBK</v>
      </c>
      <c r="AT33" s="40">
        <f t="shared" si="10"/>
        <v>62</v>
      </c>
      <c r="AU33" s="41">
        <f t="shared" si="11"/>
        <v>6.888888888888889</v>
      </c>
      <c r="AV33" s="40" t="str">
        <f t="shared" si="12"/>
        <v>TBK</v>
      </c>
      <c r="AW33" s="22">
        <f t="shared" si="0"/>
        <v>236</v>
      </c>
      <c r="AX33" s="25">
        <f t="shared" si="13"/>
        <v>7.375</v>
      </c>
      <c r="AY33" s="22" t="str">
        <f t="shared" si="14"/>
        <v>Khá</v>
      </c>
      <c r="AZ33" s="22">
        <f t="shared" si="15"/>
        <v>236</v>
      </c>
      <c r="BA33" s="25">
        <f t="shared" si="16"/>
        <v>7.375</v>
      </c>
      <c r="BB33" s="22" t="str">
        <f t="shared" si="17"/>
        <v>Khá</v>
      </c>
      <c r="BC33" s="17"/>
      <c r="BD33" s="17"/>
      <c r="BE33" s="17"/>
      <c r="BF33" s="17"/>
    </row>
    <row r="34" spans="1:58" s="18" customFormat="1" ht="27" customHeight="1">
      <c r="A34" s="16">
        <v>25</v>
      </c>
      <c r="B34" s="28" t="s">
        <v>47</v>
      </c>
      <c r="C34" s="33" t="s">
        <v>0</v>
      </c>
      <c r="D34" s="29">
        <v>2</v>
      </c>
      <c r="E34" s="22">
        <v>5</v>
      </c>
      <c r="F34" s="22"/>
      <c r="G34" s="22">
        <v>7</v>
      </c>
      <c r="H34" s="22"/>
      <c r="I34" s="22">
        <v>9</v>
      </c>
      <c r="J34" s="22"/>
      <c r="K34" s="22">
        <v>9</v>
      </c>
      <c r="L34" s="22"/>
      <c r="M34" s="22">
        <v>7</v>
      </c>
      <c r="N34" s="22"/>
      <c r="O34" s="22">
        <v>8</v>
      </c>
      <c r="P34" s="22"/>
      <c r="Q34" s="22">
        <v>6</v>
      </c>
      <c r="R34" s="22"/>
      <c r="S34" s="22">
        <v>5</v>
      </c>
      <c r="T34" s="22"/>
      <c r="U34" s="22">
        <v>8</v>
      </c>
      <c r="V34" s="22"/>
      <c r="W34" s="22">
        <v>8</v>
      </c>
      <c r="X34" s="22"/>
      <c r="Y34" s="22">
        <v>9</v>
      </c>
      <c r="Z34" s="22"/>
      <c r="AA34" s="22">
        <f t="shared" si="1"/>
        <v>169</v>
      </c>
      <c r="AB34" s="25">
        <f t="shared" si="2"/>
        <v>7.3478260869565215</v>
      </c>
      <c r="AC34" s="22" t="str">
        <f t="shared" si="3"/>
        <v>Khá</v>
      </c>
      <c r="AD34" s="22">
        <f t="shared" si="4"/>
        <v>169</v>
      </c>
      <c r="AE34" s="25">
        <f t="shared" si="5"/>
        <v>7.3478260869565215</v>
      </c>
      <c r="AF34" s="22" t="str">
        <f t="shared" si="6"/>
        <v>Khá</v>
      </c>
      <c r="AG34" s="22">
        <v>7</v>
      </c>
      <c r="AH34" s="22"/>
      <c r="AI34" s="22"/>
      <c r="AJ34" s="22"/>
      <c r="AK34" s="22">
        <v>8</v>
      </c>
      <c r="AL34" s="22"/>
      <c r="AM34" s="22">
        <v>7</v>
      </c>
      <c r="AN34" s="22"/>
      <c r="AO34" s="22">
        <v>8</v>
      </c>
      <c r="AP34" s="22"/>
      <c r="AQ34" s="40">
        <f t="shared" si="7"/>
        <v>66</v>
      </c>
      <c r="AR34" s="41">
        <f t="shared" si="8"/>
        <v>7.333333333333333</v>
      </c>
      <c r="AS34" s="40" t="str">
        <f t="shared" si="9"/>
        <v>Khá</v>
      </c>
      <c r="AT34" s="40">
        <f t="shared" si="10"/>
        <v>66</v>
      </c>
      <c r="AU34" s="41">
        <f t="shared" si="11"/>
        <v>7.333333333333333</v>
      </c>
      <c r="AV34" s="40" t="str">
        <f t="shared" si="12"/>
        <v>Khá</v>
      </c>
      <c r="AW34" s="22">
        <f t="shared" si="0"/>
        <v>235</v>
      </c>
      <c r="AX34" s="25">
        <f t="shared" si="13"/>
        <v>7.34375</v>
      </c>
      <c r="AY34" s="22" t="str">
        <f t="shared" si="14"/>
        <v>Khá</v>
      </c>
      <c r="AZ34" s="22">
        <f t="shared" si="15"/>
        <v>235</v>
      </c>
      <c r="BA34" s="25">
        <f t="shared" si="16"/>
        <v>7.34375</v>
      </c>
      <c r="BB34" s="22" t="str">
        <f t="shared" si="17"/>
        <v>Khá</v>
      </c>
      <c r="BC34" s="17"/>
      <c r="BD34" s="17"/>
      <c r="BE34" s="17"/>
      <c r="BF34" s="17"/>
    </row>
    <row r="35" spans="1:58" s="18" customFormat="1" ht="27" customHeight="1">
      <c r="A35" s="16">
        <v>26</v>
      </c>
      <c r="B35" s="28" t="s">
        <v>74</v>
      </c>
      <c r="C35" s="33" t="s">
        <v>27</v>
      </c>
      <c r="D35" s="29">
        <v>2</v>
      </c>
      <c r="E35" s="22">
        <v>5</v>
      </c>
      <c r="F35" s="22"/>
      <c r="G35" s="22">
        <v>4</v>
      </c>
      <c r="H35" s="22">
        <v>6</v>
      </c>
      <c r="I35" s="22">
        <v>8</v>
      </c>
      <c r="J35" s="22"/>
      <c r="K35" s="22">
        <v>6</v>
      </c>
      <c r="L35" s="22"/>
      <c r="M35" s="22">
        <v>7</v>
      </c>
      <c r="N35" s="22"/>
      <c r="O35" s="22">
        <v>9</v>
      </c>
      <c r="P35" s="22"/>
      <c r="Q35" s="22">
        <v>7</v>
      </c>
      <c r="R35" s="22"/>
      <c r="S35" s="22">
        <v>9</v>
      </c>
      <c r="T35" s="22"/>
      <c r="U35" s="22">
        <v>6</v>
      </c>
      <c r="V35" s="22"/>
      <c r="W35" s="22">
        <v>8</v>
      </c>
      <c r="X35" s="22"/>
      <c r="Y35" s="22">
        <v>9</v>
      </c>
      <c r="Z35" s="22"/>
      <c r="AA35" s="22">
        <f t="shared" si="1"/>
        <v>167</v>
      </c>
      <c r="AB35" s="25">
        <f t="shared" si="2"/>
        <v>7.260869565217392</v>
      </c>
      <c r="AC35" s="22" t="str">
        <f t="shared" si="3"/>
        <v>Khá</v>
      </c>
      <c r="AD35" s="22">
        <f t="shared" si="4"/>
        <v>169</v>
      </c>
      <c r="AE35" s="25">
        <f t="shared" si="5"/>
        <v>7.3478260869565215</v>
      </c>
      <c r="AF35" s="22" t="str">
        <f t="shared" si="6"/>
        <v>Khá</v>
      </c>
      <c r="AG35" s="22">
        <v>7</v>
      </c>
      <c r="AH35" s="22"/>
      <c r="AI35" s="22"/>
      <c r="AJ35" s="22"/>
      <c r="AK35" s="22">
        <v>8</v>
      </c>
      <c r="AL35" s="22"/>
      <c r="AM35" s="22">
        <v>8</v>
      </c>
      <c r="AN35" s="22"/>
      <c r="AO35" s="22">
        <v>7</v>
      </c>
      <c r="AP35" s="22"/>
      <c r="AQ35" s="40">
        <f t="shared" si="7"/>
        <v>68</v>
      </c>
      <c r="AR35" s="41">
        <f t="shared" si="8"/>
        <v>7.555555555555555</v>
      </c>
      <c r="AS35" s="40" t="str">
        <f t="shared" si="9"/>
        <v>Khá</v>
      </c>
      <c r="AT35" s="40">
        <f t="shared" si="10"/>
        <v>68</v>
      </c>
      <c r="AU35" s="41">
        <f t="shared" si="11"/>
        <v>7.555555555555555</v>
      </c>
      <c r="AV35" s="40" t="str">
        <f t="shared" si="12"/>
        <v>Khá</v>
      </c>
      <c r="AW35" s="22">
        <f t="shared" si="0"/>
        <v>235</v>
      </c>
      <c r="AX35" s="25">
        <f t="shared" si="13"/>
        <v>7.34375</v>
      </c>
      <c r="AY35" s="22" t="str">
        <f t="shared" si="14"/>
        <v>Khá</v>
      </c>
      <c r="AZ35" s="22">
        <f t="shared" si="15"/>
        <v>237</v>
      </c>
      <c r="BA35" s="25">
        <f t="shared" si="16"/>
        <v>7.40625</v>
      </c>
      <c r="BB35" s="22" t="str">
        <f t="shared" si="17"/>
        <v>Khá</v>
      </c>
      <c r="BC35" s="17"/>
      <c r="BD35" s="17"/>
      <c r="BE35" s="17"/>
      <c r="BF35" s="17"/>
    </row>
    <row r="36" spans="1:58" s="18" customFormat="1" ht="27" customHeight="1">
      <c r="A36" s="16">
        <v>27</v>
      </c>
      <c r="B36" s="28" t="s">
        <v>108</v>
      </c>
      <c r="C36" s="33" t="s">
        <v>35</v>
      </c>
      <c r="D36" s="29">
        <v>2</v>
      </c>
      <c r="E36" s="22">
        <v>4</v>
      </c>
      <c r="F36" s="22">
        <v>6</v>
      </c>
      <c r="G36" s="22">
        <v>7</v>
      </c>
      <c r="H36" s="22"/>
      <c r="I36" s="22">
        <v>8</v>
      </c>
      <c r="J36" s="22"/>
      <c r="K36" s="22">
        <v>7</v>
      </c>
      <c r="L36" s="22"/>
      <c r="M36" s="22">
        <v>7</v>
      </c>
      <c r="N36" s="22"/>
      <c r="O36" s="22">
        <v>9</v>
      </c>
      <c r="P36" s="22"/>
      <c r="Q36" s="22">
        <v>8</v>
      </c>
      <c r="R36" s="22"/>
      <c r="S36" s="22">
        <v>8</v>
      </c>
      <c r="T36" s="22"/>
      <c r="U36" s="22">
        <v>8</v>
      </c>
      <c r="V36" s="22"/>
      <c r="W36" s="22">
        <v>7</v>
      </c>
      <c r="X36" s="22"/>
      <c r="Y36" s="22">
        <v>9</v>
      </c>
      <c r="Z36" s="22"/>
      <c r="AA36" s="22">
        <f t="shared" si="1"/>
        <v>175</v>
      </c>
      <c r="AB36" s="25">
        <f t="shared" si="2"/>
        <v>7.608695652173913</v>
      </c>
      <c r="AC36" s="22" t="str">
        <f t="shared" si="3"/>
        <v>Khá</v>
      </c>
      <c r="AD36" s="22">
        <f t="shared" si="4"/>
        <v>179</v>
      </c>
      <c r="AE36" s="25">
        <f t="shared" si="5"/>
        <v>7.782608695652174</v>
      </c>
      <c r="AF36" s="22" t="str">
        <f t="shared" si="6"/>
        <v>Khá</v>
      </c>
      <c r="AG36" s="22">
        <v>7</v>
      </c>
      <c r="AH36" s="22"/>
      <c r="AI36" s="22"/>
      <c r="AJ36" s="22"/>
      <c r="AK36" s="22">
        <v>8</v>
      </c>
      <c r="AL36" s="22"/>
      <c r="AM36" s="22">
        <v>6</v>
      </c>
      <c r="AN36" s="22"/>
      <c r="AO36" s="22">
        <v>7</v>
      </c>
      <c r="AP36" s="22"/>
      <c r="AQ36" s="40">
        <f t="shared" si="7"/>
        <v>60</v>
      </c>
      <c r="AR36" s="41">
        <f t="shared" si="8"/>
        <v>6.666666666666667</v>
      </c>
      <c r="AS36" s="40" t="str">
        <f t="shared" si="9"/>
        <v>TBK</v>
      </c>
      <c r="AT36" s="40">
        <f t="shared" si="10"/>
        <v>60</v>
      </c>
      <c r="AU36" s="41">
        <f t="shared" si="11"/>
        <v>6.666666666666667</v>
      </c>
      <c r="AV36" s="40" t="str">
        <f t="shared" si="12"/>
        <v>TBK</v>
      </c>
      <c r="AW36" s="22">
        <f t="shared" si="0"/>
        <v>235</v>
      </c>
      <c r="AX36" s="25">
        <f t="shared" si="13"/>
        <v>7.34375</v>
      </c>
      <c r="AY36" s="22" t="str">
        <f t="shared" si="14"/>
        <v>Khá</v>
      </c>
      <c r="AZ36" s="22">
        <f t="shared" si="15"/>
        <v>239</v>
      </c>
      <c r="BA36" s="25">
        <f t="shared" si="16"/>
        <v>7.46875</v>
      </c>
      <c r="BB36" s="22" t="str">
        <f t="shared" si="17"/>
        <v>Khá</v>
      </c>
      <c r="BC36" s="17"/>
      <c r="BD36" s="17"/>
      <c r="BE36" s="17"/>
      <c r="BF36" s="17"/>
    </row>
    <row r="37" spans="1:58" s="18" customFormat="1" ht="27" customHeight="1">
      <c r="A37" s="16">
        <v>28</v>
      </c>
      <c r="B37" s="28" t="s">
        <v>113</v>
      </c>
      <c r="C37" s="33" t="s">
        <v>2</v>
      </c>
      <c r="D37" s="29">
        <v>4</v>
      </c>
      <c r="E37" s="22">
        <v>6</v>
      </c>
      <c r="F37" s="22"/>
      <c r="G37" s="22">
        <v>8</v>
      </c>
      <c r="H37" s="22"/>
      <c r="I37" s="22">
        <v>7</v>
      </c>
      <c r="J37" s="22"/>
      <c r="K37" s="22">
        <v>6</v>
      </c>
      <c r="L37" s="22"/>
      <c r="M37" s="22">
        <v>7</v>
      </c>
      <c r="N37" s="22"/>
      <c r="O37" s="22">
        <v>9</v>
      </c>
      <c r="P37" s="22"/>
      <c r="Q37" s="22">
        <v>7</v>
      </c>
      <c r="R37" s="22"/>
      <c r="S37" s="22">
        <v>5</v>
      </c>
      <c r="T37" s="22"/>
      <c r="U37" s="22">
        <v>7</v>
      </c>
      <c r="V37" s="22"/>
      <c r="W37" s="22">
        <v>7</v>
      </c>
      <c r="X37" s="22"/>
      <c r="Y37" s="22">
        <v>9</v>
      </c>
      <c r="Z37" s="22"/>
      <c r="AA37" s="22">
        <f t="shared" si="1"/>
        <v>165</v>
      </c>
      <c r="AB37" s="25">
        <f t="shared" si="2"/>
        <v>7.173913043478261</v>
      </c>
      <c r="AC37" s="22" t="str">
        <f t="shared" si="3"/>
        <v>Khá</v>
      </c>
      <c r="AD37" s="22">
        <f t="shared" si="4"/>
        <v>165</v>
      </c>
      <c r="AE37" s="25">
        <f t="shared" si="5"/>
        <v>7.173913043478261</v>
      </c>
      <c r="AF37" s="22" t="str">
        <f t="shared" si="6"/>
        <v>Khá</v>
      </c>
      <c r="AG37" s="22">
        <v>8</v>
      </c>
      <c r="AH37" s="22"/>
      <c r="AI37" s="22"/>
      <c r="AJ37" s="22"/>
      <c r="AK37" s="22">
        <v>7</v>
      </c>
      <c r="AL37" s="22"/>
      <c r="AM37" s="22">
        <v>7</v>
      </c>
      <c r="AN37" s="22"/>
      <c r="AO37" s="22">
        <v>8</v>
      </c>
      <c r="AP37" s="22"/>
      <c r="AQ37" s="40">
        <f t="shared" si="7"/>
        <v>67</v>
      </c>
      <c r="AR37" s="41">
        <f t="shared" si="8"/>
        <v>7.444444444444445</v>
      </c>
      <c r="AS37" s="40" t="str">
        <f t="shared" si="9"/>
        <v>Khá</v>
      </c>
      <c r="AT37" s="40">
        <f t="shared" si="10"/>
        <v>67</v>
      </c>
      <c r="AU37" s="41">
        <f t="shared" si="11"/>
        <v>7.444444444444445</v>
      </c>
      <c r="AV37" s="40" t="str">
        <f t="shared" si="12"/>
        <v>Khá</v>
      </c>
      <c r="AW37" s="22">
        <f t="shared" si="0"/>
        <v>232</v>
      </c>
      <c r="AX37" s="25">
        <f t="shared" si="13"/>
        <v>7.25</v>
      </c>
      <c r="AY37" s="22" t="str">
        <f t="shared" si="14"/>
        <v>Khá</v>
      </c>
      <c r="AZ37" s="22">
        <f t="shared" si="15"/>
        <v>232</v>
      </c>
      <c r="BA37" s="25">
        <f t="shared" si="16"/>
        <v>7.25</v>
      </c>
      <c r="BB37" s="22" t="str">
        <f t="shared" si="17"/>
        <v>Khá</v>
      </c>
      <c r="BC37" s="17"/>
      <c r="BD37" s="17"/>
      <c r="BE37" s="17"/>
      <c r="BF37" s="17"/>
    </row>
    <row r="38" spans="1:58" s="18" customFormat="1" ht="27" customHeight="1">
      <c r="A38" s="16">
        <v>29</v>
      </c>
      <c r="B38" s="28" t="s">
        <v>115</v>
      </c>
      <c r="C38" s="33" t="s">
        <v>2</v>
      </c>
      <c r="D38" s="29">
        <v>3</v>
      </c>
      <c r="E38" s="22">
        <v>2</v>
      </c>
      <c r="F38" s="22">
        <v>5</v>
      </c>
      <c r="G38" s="22">
        <v>5</v>
      </c>
      <c r="H38" s="22"/>
      <c r="I38" s="22">
        <v>7</v>
      </c>
      <c r="J38" s="22"/>
      <c r="K38" s="22">
        <v>8</v>
      </c>
      <c r="L38" s="22"/>
      <c r="M38" s="22">
        <v>6</v>
      </c>
      <c r="N38" s="22"/>
      <c r="O38" s="22">
        <v>10</v>
      </c>
      <c r="P38" s="22"/>
      <c r="Q38" s="22">
        <v>7</v>
      </c>
      <c r="R38" s="22"/>
      <c r="S38" s="22">
        <v>9</v>
      </c>
      <c r="T38" s="22"/>
      <c r="U38" s="22">
        <v>9</v>
      </c>
      <c r="V38" s="22"/>
      <c r="W38" s="22">
        <v>7</v>
      </c>
      <c r="X38" s="22"/>
      <c r="Y38" s="22">
        <v>9</v>
      </c>
      <c r="Z38" s="22"/>
      <c r="AA38" s="22">
        <f t="shared" si="1"/>
        <v>168</v>
      </c>
      <c r="AB38" s="25">
        <f t="shared" si="2"/>
        <v>7.304347826086956</v>
      </c>
      <c r="AC38" s="22" t="str">
        <f t="shared" si="3"/>
        <v>Khá</v>
      </c>
      <c r="AD38" s="22">
        <f t="shared" si="4"/>
        <v>174</v>
      </c>
      <c r="AE38" s="25">
        <f t="shared" si="5"/>
        <v>7.565217391304348</v>
      </c>
      <c r="AF38" s="22" t="str">
        <f t="shared" si="6"/>
        <v>Khá</v>
      </c>
      <c r="AG38" s="22">
        <v>7</v>
      </c>
      <c r="AH38" s="22"/>
      <c r="AI38" s="22">
        <v>6</v>
      </c>
      <c r="AJ38" s="22"/>
      <c r="AK38" s="22"/>
      <c r="AL38" s="22"/>
      <c r="AM38" s="22">
        <v>6</v>
      </c>
      <c r="AN38" s="22"/>
      <c r="AO38" s="22">
        <v>10</v>
      </c>
      <c r="AP38" s="22"/>
      <c r="AQ38" s="40">
        <f t="shared" si="7"/>
        <v>64</v>
      </c>
      <c r="AR38" s="41">
        <f t="shared" si="8"/>
        <v>7.111111111111111</v>
      </c>
      <c r="AS38" s="40" t="str">
        <f t="shared" si="9"/>
        <v>Khá</v>
      </c>
      <c r="AT38" s="40">
        <f t="shared" si="10"/>
        <v>64</v>
      </c>
      <c r="AU38" s="41">
        <f t="shared" si="11"/>
        <v>7.111111111111111</v>
      </c>
      <c r="AV38" s="40" t="str">
        <f t="shared" si="12"/>
        <v>Khá</v>
      </c>
      <c r="AW38" s="22">
        <f t="shared" si="0"/>
        <v>232</v>
      </c>
      <c r="AX38" s="25">
        <f t="shared" si="13"/>
        <v>7.25</v>
      </c>
      <c r="AY38" s="22" t="str">
        <f t="shared" si="14"/>
        <v>Khá</v>
      </c>
      <c r="AZ38" s="22">
        <f t="shared" si="15"/>
        <v>238</v>
      </c>
      <c r="BA38" s="25">
        <f t="shared" si="16"/>
        <v>7.4375</v>
      </c>
      <c r="BB38" s="22" t="str">
        <f t="shared" si="17"/>
        <v>Khá</v>
      </c>
      <c r="BC38" s="17"/>
      <c r="BD38" s="17"/>
      <c r="BE38" s="17"/>
      <c r="BF38" s="17"/>
    </row>
    <row r="39" spans="1:58" s="18" customFormat="1" ht="27" customHeight="1">
      <c r="A39" s="16">
        <v>30</v>
      </c>
      <c r="B39" s="28" t="s">
        <v>54</v>
      </c>
      <c r="C39" s="33" t="s">
        <v>69</v>
      </c>
      <c r="D39" s="29">
        <v>3</v>
      </c>
      <c r="E39" s="22">
        <v>3</v>
      </c>
      <c r="F39" s="22">
        <v>6</v>
      </c>
      <c r="G39" s="22">
        <v>2</v>
      </c>
      <c r="H39" s="22">
        <v>6</v>
      </c>
      <c r="I39" s="22">
        <v>8</v>
      </c>
      <c r="J39" s="22"/>
      <c r="K39" s="22">
        <v>5</v>
      </c>
      <c r="L39" s="22"/>
      <c r="M39" s="22">
        <v>8</v>
      </c>
      <c r="N39" s="22"/>
      <c r="O39" s="22">
        <v>9</v>
      </c>
      <c r="P39" s="22"/>
      <c r="Q39" s="22">
        <v>7</v>
      </c>
      <c r="R39" s="22"/>
      <c r="S39" s="22">
        <v>9</v>
      </c>
      <c r="T39" s="22"/>
      <c r="U39" s="22">
        <v>9</v>
      </c>
      <c r="V39" s="22"/>
      <c r="W39" s="22">
        <v>7</v>
      </c>
      <c r="X39" s="22"/>
      <c r="Y39" s="22">
        <v>7</v>
      </c>
      <c r="Z39" s="22"/>
      <c r="AA39" s="22">
        <f t="shared" si="1"/>
        <v>163</v>
      </c>
      <c r="AB39" s="25">
        <f t="shared" si="2"/>
        <v>7.086956521739131</v>
      </c>
      <c r="AC39" s="22" t="str">
        <f t="shared" si="3"/>
        <v>Khá</v>
      </c>
      <c r="AD39" s="22">
        <f t="shared" si="4"/>
        <v>173</v>
      </c>
      <c r="AE39" s="25">
        <f t="shared" si="5"/>
        <v>7.521739130434782</v>
      </c>
      <c r="AF39" s="22" t="str">
        <f t="shared" si="6"/>
        <v>Khá</v>
      </c>
      <c r="AG39" s="22">
        <v>7</v>
      </c>
      <c r="AH39" s="22"/>
      <c r="AI39" s="22"/>
      <c r="AJ39" s="22"/>
      <c r="AK39" s="22">
        <v>8</v>
      </c>
      <c r="AL39" s="22"/>
      <c r="AM39" s="22">
        <v>7</v>
      </c>
      <c r="AN39" s="22"/>
      <c r="AO39" s="22">
        <v>9</v>
      </c>
      <c r="AP39" s="22"/>
      <c r="AQ39" s="40">
        <f t="shared" si="7"/>
        <v>68</v>
      </c>
      <c r="AR39" s="41">
        <f t="shared" si="8"/>
        <v>7.555555555555555</v>
      </c>
      <c r="AS39" s="40" t="str">
        <f t="shared" si="9"/>
        <v>Khá</v>
      </c>
      <c r="AT39" s="40">
        <f t="shared" si="10"/>
        <v>68</v>
      </c>
      <c r="AU39" s="41">
        <f t="shared" si="11"/>
        <v>7.555555555555555</v>
      </c>
      <c r="AV39" s="40" t="str">
        <f t="shared" si="12"/>
        <v>Khá</v>
      </c>
      <c r="AW39" s="22">
        <f t="shared" si="0"/>
        <v>231</v>
      </c>
      <c r="AX39" s="25">
        <f t="shared" si="13"/>
        <v>7.21875</v>
      </c>
      <c r="AY39" s="22" t="str">
        <f t="shared" si="14"/>
        <v>Khá</v>
      </c>
      <c r="AZ39" s="22">
        <f t="shared" si="15"/>
        <v>241</v>
      </c>
      <c r="BA39" s="25">
        <f t="shared" si="16"/>
        <v>7.53125</v>
      </c>
      <c r="BB39" s="22" t="str">
        <f t="shared" si="17"/>
        <v>Khá</v>
      </c>
      <c r="BC39" s="17"/>
      <c r="BD39" s="17"/>
      <c r="BE39" s="17"/>
      <c r="BF39" s="17"/>
    </row>
    <row r="40" spans="1:58" s="18" customFormat="1" ht="27" customHeight="1">
      <c r="A40" s="16">
        <v>31</v>
      </c>
      <c r="B40" s="28" t="s">
        <v>123</v>
      </c>
      <c r="C40" s="33" t="s">
        <v>124</v>
      </c>
      <c r="D40" s="29">
        <v>1</v>
      </c>
      <c r="E40" s="22">
        <v>5</v>
      </c>
      <c r="F40" s="22"/>
      <c r="G40" s="22">
        <v>8</v>
      </c>
      <c r="H40" s="22"/>
      <c r="I40" s="22">
        <v>7</v>
      </c>
      <c r="J40" s="22"/>
      <c r="K40" s="22">
        <v>5</v>
      </c>
      <c r="L40" s="22"/>
      <c r="M40" s="22">
        <v>6</v>
      </c>
      <c r="N40" s="22"/>
      <c r="O40" s="22">
        <v>9</v>
      </c>
      <c r="P40" s="22"/>
      <c r="Q40" s="22">
        <v>6</v>
      </c>
      <c r="R40" s="22"/>
      <c r="S40" s="22">
        <v>8</v>
      </c>
      <c r="T40" s="22"/>
      <c r="U40" s="22">
        <v>9</v>
      </c>
      <c r="V40" s="22"/>
      <c r="W40" s="22">
        <v>7</v>
      </c>
      <c r="X40" s="22"/>
      <c r="Y40" s="22">
        <v>9</v>
      </c>
      <c r="Z40" s="22"/>
      <c r="AA40" s="22">
        <f t="shared" si="1"/>
        <v>168</v>
      </c>
      <c r="AB40" s="25">
        <f t="shared" si="2"/>
        <v>7.304347826086956</v>
      </c>
      <c r="AC40" s="22" t="str">
        <f t="shared" si="3"/>
        <v>Khá</v>
      </c>
      <c r="AD40" s="22">
        <f t="shared" si="4"/>
        <v>168</v>
      </c>
      <c r="AE40" s="25">
        <f t="shared" si="5"/>
        <v>7.304347826086956</v>
      </c>
      <c r="AF40" s="22" t="str">
        <f t="shared" si="6"/>
        <v>Khá</v>
      </c>
      <c r="AG40" s="22">
        <v>7</v>
      </c>
      <c r="AH40" s="22"/>
      <c r="AI40" s="22"/>
      <c r="AJ40" s="22"/>
      <c r="AK40" s="22">
        <v>7</v>
      </c>
      <c r="AL40" s="22"/>
      <c r="AM40" s="22">
        <v>7</v>
      </c>
      <c r="AN40" s="22"/>
      <c r="AO40" s="22">
        <v>7</v>
      </c>
      <c r="AP40" s="22"/>
      <c r="AQ40" s="40">
        <f t="shared" si="7"/>
        <v>63</v>
      </c>
      <c r="AR40" s="41">
        <f t="shared" si="8"/>
        <v>7</v>
      </c>
      <c r="AS40" s="40" t="str">
        <f t="shared" si="9"/>
        <v>Khá</v>
      </c>
      <c r="AT40" s="40">
        <f t="shared" si="10"/>
        <v>63</v>
      </c>
      <c r="AU40" s="41">
        <f t="shared" si="11"/>
        <v>7</v>
      </c>
      <c r="AV40" s="40" t="str">
        <f t="shared" si="12"/>
        <v>Khá</v>
      </c>
      <c r="AW40" s="22">
        <f t="shared" si="0"/>
        <v>231</v>
      </c>
      <c r="AX40" s="25">
        <f t="shared" si="13"/>
        <v>7.21875</v>
      </c>
      <c r="AY40" s="22" t="str">
        <f t="shared" si="14"/>
        <v>Khá</v>
      </c>
      <c r="AZ40" s="22">
        <f t="shared" si="15"/>
        <v>231</v>
      </c>
      <c r="BA40" s="25">
        <f t="shared" si="16"/>
        <v>7.21875</v>
      </c>
      <c r="BB40" s="22" t="str">
        <f t="shared" si="17"/>
        <v>Khá</v>
      </c>
      <c r="BC40" s="17"/>
      <c r="BD40" s="17"/>
      <c r="BE40" s="17"/>
      <c r="BF40" s="17"/>
    </row>
    <row r="41" spans="1:58" s="18" customFormat="1" ht="27" customHeight="1">
      <c r="A41" s="16">
        <v>32</v>
      </c>
      <c r="B41" s="28" t="s">
        <v>76</v>
      </c>
      <c r="C41" s="33" t="s">
        <v>18</v>
      </c>
      <c r="D41" s="29">
        <v>1</v>
      </c>
      <c r="E41" s="22">
        <v>7</v>
      </c>
      <c r="F41" s="22"/>
      <c r="G41" s="22">
        <v>7</v>
      </c>
      <c r="H41" s="22"/>
      <c r="I41" s="22">
        <v>7</v>
      </c>
      <c r="J41" s="22"/>
      <c r="K41" s="22">
        <v>7</v>
      </c>
      <c r="L41" s="22"/>
      <c r="M41" s="22">
        <v>7</v>
      </c>
      <c r="N41" s="22"/>
      <c r="O41" s="22">
        <v>9</v>
      </c>
      <c r="P41" s="22"/>
      <c r="Q41" s="22">
        <v>6</v>
      </c>
      <c r="R41" s="22"/>
      <c r="S41" s="22">
        <v>4</v>
      </c>
      <c r="T41" s="22">
        <v>7</v>
      </c>
      <c r="U41" s="22">
        <v>6</v>
      </c>
      <c r="V41" s="22"/>
      <c r="W41" s="22">
        <v>8</v>
      </c>
      <c r="X41" s="22"/>
      <c r="Y41" s="22">
        <v>9</v>
      </c>
      <c r="Z41" s="22"/>
      <c r="AA41" s="22">
        <f t="shared" si="1"/>
        <v>160</v>
      </c>
      <c r="AB41" s="25">
        <f t="shared" si="2"/>
        <v>6.956521739130435</v>
      </c>
      <c r="AC41" s="22" t="str">
        <f t="shared" si="3"/>
        <v>TBK</v>
      </c>
      <c r="AD41" s="22">
        <f t="shared" si="4"/>
        <v>166</v>
      </c>
      <c r="AE41" s="25">
        <f t="shared" si="5"/>
        <v>7.217391304347826</v>
      </c>
      <c r="AF41" s="22" t="str">
        <f t="shared" si="6"/>
        <v>Khá</v>
      </c>
      <c r="AG41" s="22">
        <v>8</v>
      </c>
      <c r="AH41" s="22"/>
      <c r="AI41" s="22"/>
      <c r="AJ41" s="22"/>
      <c r="AK41" s="22">
        <v>8</v>
      </c>
      <c r="AL41" s="22"/>
      <c r="AM41" s="22">
        <v>8</v>
      </c>
      <c r="AN41" s="22"/>
      <c r="AO41" s="22">
        <v>7</v>
      </c>
      <c r="AP41" s="22"/>
      <c r="AQ41" s="40">
        <f t="shared" si="7"/>
        <v>70</v>
      </c>
      <c r="AR41" s="41">
        <f t="shared" si="8"/>
        <v>7.777777777777778</v>
      </c>
      <c r="AS41" s="40" t="str">
        <f t="shared" si="9"/>
        <v>Khá</v>
      </c>
      <c r="AT41" s="40">
        <f t="shared" si="10"/>
        <v>70</v>
      </c>
      <c r="AU41" s="41">
        <f t="shared" si="11"/>
        <v>7.777777777777778</v>
      </c>
      <c r="AV41" s="40" t="str">
        <f t="shared" si="12"/>
        <v>Khá</v>
      </c>
      <c r="AW41" s="22">
        <f aca="true" t="shared" si="18" ref="AW41:AW71">AA41+AQ41</f>
        <v>230</v>
      </c>
      <c r="AX41" s="25">
        <f t="shared" si="13"/>
        <v>7.1875</v>
      </c>
      <c r="AY41" s="22" t="str">
        <f t="shared" si="14"/>
        <v>Khá</v>
      </c>
      <c r="AZ41" s="22">
        <f t="shared" si="15"/>
        <v>236</v>
      </c>
      <c r="BA41" s="25">
        <f t="shared" si="16"/>
        <v>7.375</v>
      </c>
      <c r="BB41" s="22" t="str">
        <f t="shared" si="17"/>
        <v>Khá</v>
      </c>
      <c r="BC41" s="17"/>
      <c r="BD41" s="17"/>
      <c r="BE41" s="17"/>
      <c r="BF41" s="17"/>
    </row>
    <row r="42" spans="1:58" s="18" customFormat="1" ht="27" customHeight="1">
      <c r="A42" s="16">
        <v>33</v>
      </c>
      <c r="B42" s="28" t="s">
        <v>92</v>
      </c>
      <c r="C42" s="33" t="s">
        <v>93</v>
      </c>
      <c r="D42" s="29">
        <v>2</v>
      </c>
      <c r="E42" s="22">
        <v>6</v>
      </c>
      <c r="F42" s="22"/>
      <c r="G42" s="22">
        <v>9</v>
      </c>
      <c r="H42" s="22"/>
      <c r="I42" s="22">
        <v>7</v>
      </c>
      <c r="J42" s="22"/>
      <c r="K42" s="22">
        <v>8</v>
      </c>
      <c r="L42" s="22"/>
      <c r="M42" s="22">
        <v>8</v>
      </c>
      <c r="N42" s="22"/>
      <c r="O42" s="22">
        <v>8</v>
      </c>
      <c r="P42" s="22"/>
      <c r="Q42" s="22">
        <v>7</v>
      </c>
      <c r="R42" s="22"/>
      <c r="S42" s="22">
        <v>8</v>
      </c>
      <c r="T42" s="22"/>
      <c r="U42" s="22">
        <v>7</v>
      </c>
      <c r="V42" s="22"/>
      <c r="W42" s="22">
        <v>7</v>
      </c>
      <c r="X42" s="22"/>
      <c r="Y42" s="22">
        <v>7</v>
      </c>
      <c r="Z42" s="22"/>
      <c r="AA42" s="22">
        <f aca="true" t="shared" si="19" ref="AA42:AA71">(E42+I42+S42)*2+(G42+K42+O42+W42)*1+(M42+Q42+U42)*3+(Y42)*4</f>
        <v>168</v>
      </c>
      <c r="AB42" s="25">
        <f aca="true" t="shared" si="20" ref="AB42:AB70">AA42/$AA$9</f>
        <v>7.304347826086956</v>
      </c>
      <c r="AC42" s="22" t="str">
        <f aca="true" t="shared" si="21" ref="AC42:AC71">HLOOKUP(AB42,$BD$8:$BJ$9,2)</f>
        <v>Khá</v>
      </c>
      <c r="AD42" s="22">
        <f aca="true" t="shared" si="22" ref="AD42:AD71">(MAX(E42:F42)+MAX(I42:J42)+MAX(S42:T42))*2+(MAX(G42:H42)+MAX(K42:L42)+MAX(O42:P42)+MAX(W42:X42))*1+(MAX(M42:N42)+MAX(Q42:R42)+MAX(U42:V42))*3+(MAX(Y42:Z42))*4</f>
        <v>168</v>
      </c>
      <c r="AE42" s="25">
        <f aca="true" t="shared" si="23" ref="AE42:AE70">AD42/$AD$9</f>
        <v>7.304347826086956</v>
      </c>
      <c r="AF42" s="22" t="str">
        <f aca="true" t="shared" si="24" ref="AF42:AF71">HLOOKUP(AE42,$BD$8:$BJ$9,2)</f>
        <v>Khá</v>
      </c>
      <c r="AG42" s="22">
        <v>7</v>
      </c>
      <c r="AH42" s="22"/>
      <c r="AI42" s="22"/>
      <c r="AJ42" s="22"/>
      <c r="AK42" s="22">
        <v>8</v>
      </c>
      <c r="AL42" s="22"/>
      <c r="AM42" s="22">
        <v>6</v>
      </c>
      <c r="AN42" s="22"/>
      <c r="AO42" s="22">
        <v>8</v>
      </c>
      <c r="AP42" s="22"/>
      <c r="AQ42" s="40">
        <f aca="true" t="shared" si="25" ref="AQ42:AQ71">(AG42+AO42)*2+(AI42+AK42)*1+(AM42)*4</f>
        <v>62</v>
      </c>
      <c r="AR42" s="41">
        <f aca="true" t="shared" si="26" ref="AR42:AR71">AQ42/$AQ$9</f>
        <v>6.888888888888889</v>
      </c>
      <c r="AS42" s="40" t="str">
        <f aca="true" t="shared" si="27" ref="AS42:AS71">HLOOKUP(AR42,$BD$8:$BJ$9,2)</f>
        <v>TBK</v>
      </c>
      <c r="AT42" s="40">
        <f aca="true" t="shared" si="28" ref="AT42:AT71">(MAX(AG42:AH42)+MAX(AO42:AP42))*2+(MAX(AI42:AJ42)+MAX(AK42:AL42))*1+(MAX(AM42:AN42))*4</f>
        <v>62</v>
      </c>
      <c r="AU42" s="41">
        <f aca="true" t="shared" si="29" ref="AU42:AU71">AT42/$AT$9</f>
        <v>6.888888888888889</v>
      </c>
      <c r="AV42" s="40" t="str">
        <f aca="true" t="shared" si="30" ref="AV42:AV71">HLOOKUP(AU42,$BD$8:$BJ$9,2)</f>
        <v>TBK</v>
      </c>
      <c r="AW42" s="22">
        <f t="shared" si="18"/>
        <v>230</v>
      </c>
      <c r="AX42" s="25">
        <f aca="true" t="shared" si="31" ref="AX42:AX71">AW42/$AW$9</f>
        <v>7.1875</v>
      </c>
      <c r="AY42" s="22" t="str">
        <f aca="true" t="shared" si="32" ref="AY42:AY71">HLOOKUP(AX42,$BD$8:$BJ$9,2)</f>
        <v>Khá</v>
      </c>
      <c r="AZ42" s="22">
        <f aca="true" t="shared" si="33" ref="AZ42:AZ71">AD42+AT42</f>
        <v>230</v>
      </c>
      <c r="BA42" s="25">
        <f aca="true" t="shared" si="34" ref="BA42:BA71">AZ42/$AZ$9</f>
        <v>7.1875</v>
      </c>
      <c r="BB42" s="22" t="str">
        <f aca="true" t="shared" si="35" ref="BB42:BB71">HLOOKUP(BA42,$BD$8:$BJ$9,2)</f>
        <v>Khá</v>
      </c>
      <c r="BC42" s="17"/>
      <c r="BD42" s="17"/>
      <c r="BE42" s="17"/>
      <c r="BF42" s="17"/>
    </row>
    <row r="43" spans="1:58" s="18" customFormat="1" ht="27" customHeight="1">
      <c r="A43" s="16">
        <v>34</v>
      </c>
      <c r="B43" s="28" t="s">
        <v>64</v>
      </c>
      <c r="C43" s="33" t="s">
        <v>96</v>
      </c>
      <c r="D43" s="29">
        <v>4</v>
      </c>
      <c r="E43" s="22">
        <v>6</v>
      </c>
      <c r="F43" s="22"/>
      <c r="G43" s="22">
        <v>6</v>
      </c>
      <c r="H43" s="22"/>
      <c r="I43" s="22">
        <v>8</v>
      </c>
      <c r="J43" s="22"/>
      <c r="K43" s="22">
        <v>8</v>
      </c>
      <c r="L43" s="22"/>
      <c r="M43" s="22">
        <v>8</v>
      </c>
      <c r="N43" s="22"/>
      <c r="O43" s="22">
        <v>9</v>
      </c>
      <c r="P43" s="22"/>
      <c r="Q43" s="22">
        <v>8</v>
      </c>
      <c r="R43" s="22"/>
      <c r="S43" s="22">
        <v>5</v>
      </c>
      <c r="T43" s="22"/>
      <c r="U43" s="22">
        <v>7</v>
      </c>
      <c r="V43" s="22"/>
      <c r="W43" s="22">
        <v>5</v>
      </c>
      <c r="X43" s="22"/>
      <c r="Y43" s="22">
        <v>9</v>
      </c>
      <c r="Z43" s="22"/>
      <c r="AA43" s="22">
        <f t="shared" si="19"/>
        <v>171</v>
      </c>
      <c r="AB43" s="25">
        <f t="shared" si="20"/>
        <v>7.434782608695652</v>
      </c>
      <c r="AC43" s="22" t="str">
        <f t="shared" si="21"/>
        <v>Khá</v>
      </c>
      <c r="AD43" s="22">
        <f t="shared" si="22"/>
        <v>171</v>
      </c>
      <c r="AE43" s="25">
        <f t="shared" si="23"/>
        <v>7.434782608695652</v>
      </c>
      <c r="AF43" s="22" t="str">
        <f t="shared" si="24"/>
        <v>Khá</v>
      </c>
      <c r="AG43" s="22">
        <v>7</v>
      </c>
      <c r="AH43" s="22"/>
      <c r="AI43" s="22"/>
      <c r="AJ43" s="22"/>
      <c r="AK43" s="22">
        <v>7</v>
      </c>
      <c r="AL43" s="22"/>
      <c r="AM43" s="22">
        <v>6</v>
      </c>
      <c r="AN43" s="22"/>
      <c r="AO43" s="22">
        <v>7</v>
      </c>
      <c r="AP43" s="22"/>
      <c r="AQ43" s="40">
        <f t="shared" si="25"/>
        <v>59</v>
      </c>
      <c r="AR43" s="41">
        <f t="shared" si="26"/>
        <v>6.555555555555555</v>
      </c>
      <c r="AS43" s="40" t="str">
        <f t="shared" si="27"/>
        <v>TBK</v>
      </c>
      <c r="AT43" s="40">
        <f t="shared" si="28"/>
        <v>59</v>
      </c>
      <c r="AU43" s="41">
        <f t="shared" si="29"/>
        <v>6.555555555555555</v>
      </c>
      <c r="AV43" s="40" t="str">
        <f t="shared" si="30"/>
        <v>TBK</v>
      </c>
      <c r="AW43" s="22">
        <f t="shared" si="18"/>
        <v>230</v>
      </c>
      <c r="AX43" s="25">
        <f t="shared" si="31"/>
        <v>7.1875</v>
      </c>
      <c r="AY43" s="22" t="str">
        <f t="shared" si="32"/>
        <v>Khá</v>
      </c>
      <c r="AZ43" s="22">
        <f t="shared" si="33"/>
        <v>230</v>
      </c>
      <c r="BA43" s="25">
        <f t="shared" si="34"/>
        <v>7.1875</v>
      </c>
      <c r="BB43" s="22" t="str">
        <f t="shared" si="35"/>
        <v>Khá</v>
      </c>
      <c r="BC43" s="17"/>
      <c r="BD43" s="17"/>
      <c r="BE43" s="17"/>
      <c r="BF43" s="17"/>
    </row>
    <row r="44" spans="1:58" s="18" customFormat="1" ht="27" customHeight="1">
      <c r="A44" s="16">
        <v>35</v>
      </c>
      <c r="B44" s="28" t="s">
        <v>129</v>
      </c>
      <c r="C44" s="33" t="s">
        <v>130</v>
      </c>
      <c r="D44" s="29">
        <v>3</v>
      </c>
      <c r="E44" s="22">
        <v>7</v>
      </c>
      <c r="F44" s="22"/>
      <c r="G44" s="22">
        <v>1</v>
      </c>
      <c r="H44" s="22">
        <v>7</v>
      </c>
      <c r="I44" s="22">
        <v>7</v>
      </c>
      <c r="J44" s="22"/>
      <c r="K44" s="22">
        <v>8</v>
      </c>
      <c r="L44" s="22"/>
      <c r="M44" s="22">
        <v>7</v>
      </c>
      <c r="N44" s="22"/>
      <c r="O44" s="22">
        <v>9</v>
      </c>
      <c r="P44" s="22"/>
      <c r="Q44" s="22">
        <v>6</v>
      </c>
      <c r="R44" s="22"/>
      <c r="S44" s="22">
        <v>6</v>
      </c>
      <c r="T44" s="22"/>
      <c r="U44" s="22">
        <v>8</v>
      </c>
      <c r="V44" s="22"/>
      <c r="W44" s="22">
        <v>7</v>
      </c>
      <c r="X44" s="22"/>
      <c r="Y44" s="22">
        <v>9</v>
      </c>
      <c r="Z44" s="22"/>
      <c r="AA44" s="22">
        <f t="shared" si="19"/>
        <v>164</v>
      </c>
      <c r="AB44" s="25">
        <f t="shared" si="20"/>
        <v>7.130434782608695</v>
      </c>
      <c r="AC44" s="22" t="str">
        <f t="shared" si="21"/>
        <v>Khá</v>
      </c>
      <c r="AD44" s="22">
        <f t="shared" si="22"/>
        <v>170</v>
      </c>
      <c r="AE44" s="25">
        <f t="shared" si="23"/>
        <v>7.391304347826087</v>
      </c>
      <c r="AF44" s="22" t="str">
        <f t="shared" si="24"/>
        <v>Khá</v>
      </c>
      <c r="AG44" s="22">
        <v>7</v>
      </c>
      <c r="AH44" s="22"/>
      <c r="AI44" s="22">
        <v>5</v>
      </c>
      <c r="AJ44" s="22"/>
      <c r="AK44" s="22"/>
      <c r="AL44" s="22"/>
      <c r="AM44" s="22">
        <v>7</v>
      </c>
      <c r="AN44" s="22"/>
      <c r="AO44" s="22">
        <v>9</v>
      </c>
      <c r="AP44" s="22"/>
      <c r="AQ44" s="40">
        <f t="shared" si="25"/>
        <v>65</v>
      </c>
      <c r="AR44" s="41">
        <f t="shared" si="26"/>
        <v>7.222222222222222</v>
      </c>
      <c r="AS44" s="40" t="str">
        <f t="shared" si="27"/>
        <v>Khá</v>
      </c>
      <c r="AT44" s="40">
        <f t="shared" si="28"/>
        <v>65</v>
      </c>
      <c r="AU44" s="41">
        <f t="shared" si="29"/>
        <v>7.222222222222222</v>
      </c>
      <c r="AV44" s="40" t="str">
        <f t="shared" si="30"/>
        <v>Khá</v>
      </c>
      <c r="AW44" s="22">
        <f t="shared" si="18"/>
        <v>229</v>
      </c>
      <c r="AX44" s="25">
        <f t="shared" si="31"/>
        <v>7.15625</v>
      </c>
      <c r="AY44" s="22" t="str">
        <f t="shared" si="32"/>
        <v>Khá</v>
      </c>
      <c r="AZ44" s="22">
        <f t="shared" si="33"/>
        <v>235</v>
      </c>
      <c r="BA44" s="25">
        <f t="shared" si="34"/>
        <v>7.34375</v>
      </c>
      <c r="BB44" s="22" t="str">
        <f t="shared" si="35"/>
        <v>Khá</v>
      </c>
      <c r="BC44" s="17"/>
      <c r="BD44" s="17"/>
      <c r="BE44" s="17"/>
      <c r="BF44" s="17"/>
    </row>
    <row r="45" spans="1:58" s="18" customFormat="1" ht="27" customHeight="1">
      <c r="A45" s="16">
        <v>36</v>
      </c>
      <c r="B45" s="28" t="s">
        <v>114</v>
      </c>
      <c r="C45" s="33" t="s">
        <v>2</v>
      </c>
      <c r="D45" s="29">
        <v>4</v>
      </c>
      <c r="E45" s="22">
        <v>4</v>
      </c>
      <c r="F45" s="22">
        <v>5</v>
      </c>
      <c r="G45" s="22">
        <v>8</v>
      </c>
      <c r="H45" s="22"/>
      <c r="I45" s="22">
        <v>7</v>
      </c>
      <c r="J45" s="22"/>
      <c r="K45" s="22">
        <v>8</v>
      </c>
      <c r="L45" s="22"/>
      <c r="M45" s="22">
        <v>7</v>
      </c>
      <c r="N45" s="22"/>
      <c r="O45" s="22">
        <v>9</v>
      </c>
      <c r="P45" s="22"/>
      <c r="Q45" s="22">
        <v>7</v>
      </c>
      <c r="R45" s="22"/>
      <c r="S45" s="22">
        <v>8</v>
      </c>
      <c r="T45" s="22"/>
      <c r="U45" s="22">
        <v>7</v>
      </c>
      <c r="V45" s="22"/>
      <c r="W45" s="22">
        <v>6</v>
      </c>
      <c r="X45" s="22"/>
      <c r="Y45" s="22">
        <v>10</v>
      </c>
      <c r="Z45" s="22"/>
      <c r="AA45" s="22">
        <f t="shared" si="19"/>
        <v>172</v>
      </c>
      <c r="AB45" s="25">
        <f t="shared" si="20"/>
        <v>7.478260869565218</v>
      </c>
      <c r="AC45" s="22" t="str">
        <f t="shared" si="21"/>
        <v>Khá</v>
      </c>
      <c r="AD45" s="22">
        <f t="shared" si="22"/>
        <v>174</v>
      </c>
      <c r="AE45" s="25">
        <f t="shared" si="23"/>
        <v>7.565217391304348</v>
      </c>
      <c r="AF45" s="22" t="str">
        <f t="shared" si="24"/>
        <v>Khá</v>
      </c>
      <c r="AG45" s="22">
        <v>6</v>
      </c>
      <c r="AH45" s="22"/>
      <c r="AI45" s="22"/>
      <c r="AJ45" s="22"/>
      <c r="AK45" s="22">
        <v>7</v>
      </c>
      <c r="AL45" s="22"/>
      <c r="AM45" s="22">
        <v>6</v>
      </c>
      <c r="AN45" s="22"/>
      <c r="AO45" s="22">
        <v>6</v>
      </c>
      <c r="AP45" s="22"/>
      <c r="AQ45" s="40">
        <f t="shared" si="25"/>
        <v>55</v>
      </c>
      <c r="AR45" s="41">
        <f t="shared" si="26"/>
        <v>6.111111111111111</v>
      </c>
      <c r="AS45" s="40" t="str">
        <f t="shared" si="27"/>
        <v>TBK</v>
      </c>
      <c r="AT45" s="40">
        <f t="shared" si="28"/>
        <v>55</v>
      </c>
      <c r="AU45" s="41">
        <f t="shared" si="29"/>
        <v>6.111111111111111</v>
      </c>
      <c r="AV45" s="40" t="str">
        <f t="shared" si="30"/>
        <v>TBK</v>
      </c>
      <c r="AW45" s="22">
        <f t="shared" si="18"/>
        <v>227</v>
      </c>
      <c r="AX45" s="25">
        <f t="shared" si="31"/>
        <v>7.09375</v>
      </c>
      <c r="AY45" s="22" t="str">
        <f t="shared" si="32"/>
        <v>Khá</v>
      </c>
      <c r="AZ45" s="22">
        <f t="shared" si="33"/>
        <v>229</v>
      </c>
      <c r="BA45" s="25">
        <f t="shared" si="34"/>
        <v>7.15625</v>
      </c>
      <c r="BB45" s="22" t="str">
        <f t="shared" si="35"/>
        <v>Khá</v>
      </c>
      <c r="BC45" s="17"/>
      <c r="BD45" s="17"/>
      <c r="BE45" s="17"/>
      <c r="BF45" s="17"/>
    </row>
    <row r="46" spans="1:58" s="18" customFormat="1" ht="27" customHeight="1">
      <c r="A46" s="16">
        <v>37</v>
      </c>
      <c r="B46" s="28" t="s">
        <v>64</v>
      </c>
      <c r="C46" s="33" t="s">
        <v>65</v>
      </c>
      <c r="D46" s="29">
        <v>1</v>
      </c>
      <c r="E46" s="22">
        <v>5</v>
      </c>
      <c r="F46" s="22"/>
      <c r="G46" s="22">
        <v>5</v>
      </c>
      <c r="H46" s="22"/>
      <c r="I46" s="22">
        <v>8</v>
      </c>
      <c r="J46" s="22"/>
      <c r="K46" s="22">
        <v>7</v>
      </c>
      <c r="L46" s="22"/>
      <c r="M46" s="22">
        <v>6</v>
      </c>
      <c r="N46" s="22"/>
      <c r="O46" s="22">
        <v>8</v>
      </c>
      <c r="P46" s="22"/>
      <c r="Q46" s="22">
        <v>6</v>
      </c>
      <c r="R46" s="22"/>
      <c r="S46" s="22">
        <v>9</v>
      </c>
      <c r="T46" s="22"/>
      <c r="U46" s="22">
        <v>6</v>
      </c>
      <c r="V46" s="22"/>
      <c r="W46" s="22">
        <v>8</v>
      </c>
      <c r="X46" s="22"/>
      <c r="Y46" s="22">
        <v>9</v>
      </c>
      <c r="Z46" s="22"/>
      <c r="AA46" s="22">
        <f t="shared" si="19"/>
        <v>162</v>
      </c>
      <c r="AB46" s="25">
        <f t="shared" si="20"/>
        <v>7.043478260869565</v>
      </c>
      <c r="AC46" s="22" t="str">
        <f t="shared" si="21"/>
        <v>Khá</v>
      </c>
      <c r="AD46" s="22">
        <f t="shared" si="22"/>
        <v>162</v>
      </c>
      <c r="AE46" s="25">
        <f t="shared" si="23"/>
        <v>7.043478260869565</v>
      </c>
      <c r="AF46" s="22" t="str">
        <f t="shared" si="24"/>
        <v>Khá</v>
      </c>
      <c r="AG46" s="22">
        <v>8</v>
      </c>
      <c r="AH46" s="22"/>
      <c r="AI46" s="22"/>
      <c r="AJ46" s="22"/>
      <c r="AK46" s="22">
        <v>8</v>
      </c>
      <c r="AL46" s="22"/>
      <c r="AM46" s="22">
        <v>6</v>
      </c>
      <c r="AN46" s="22"/>
      <c r="AO46" s="22">
        <v>8</v>
      </c>
      <c r="AP46" s="22"/>
      <c r="AQ46" s="40">
        <f t="shared" si="25"/>
        <v>64</v>
      </c>
      <c r="AR46" s="41">
        <f t="shared" si="26"/>
        <v>7.111111111111111</v>
      </c>
      <c r="AS46" s="40" t="str">
        <f t="shared" si="27"/>
        <v>Khá</v>
      </c>
      <c r="AT46" s="40">
        <f t="shared" si="28"/>
        <v>64</v>
      </c>
      <c r="AU46" s="41">
        <f t="shared" si="29"/>
        <v>7.111111111111111</v>
      </c>
      <c r="AV46" s="40" t="str">
        <f t="shared" si="30"/>
        <v>Khá</v>
      </c>
      <c r="AW46" s="22">
        <f t="shared" si="18"/>
        <v>226</v>
      </c>
      <c r="AX46" s="25">
        <f t="shared" si="31"/>
        <v>7.0625</v>
      </c>
      <c r="AY46" s="22" t="str">
        <f t="shared" si="32"/>
        <v>Khá</v>
      </c>
      <c r="AZ46" s="22">
        <f t="shared" si="33"/>
        <v>226</v>
      </c>
      <c r="BA46" s="25">
        <f t="shared" si="34"/>
        <v>7.0625</v>
      </c>
      <c r="BB46" s="22" t="str">
        <f t="shared" si="35"/>
        <v>Khá</v>
      </c>
      <c r="BC46" s="17"/>
      <c r="BD46" s="17"/>
      <c r="BE46" s="17"/>
      <c r="BF46" s="17"/>
    </row>
    <row r="47" spans="1:58" s="18" customFormat="1" ht="27" customHeight="1">
      <c r="A47" s="16">
        <v>38</v>
      </c>
      <c r="B47" s="28" t="s">
        <v>99</v>
      </c>
      <c r="C47" s="33" t="s">
        <v>100</v>
      </c>
      <c r="D47" s="29">
        <v>3</v>
      </c>
      <c r="E47" s="22">
        <v>5</v>
      </c>
      <c r="F47" s="22"/>
      <c r="G47" s="22">
        <v>8</v>
      </c>
      <c r="H47" s="22"/>
      <c r="I47" s="22">
        <v>5</v>
      </c>
      <c r="J47" s="22"/>
      <c r="K47" s="22">
        <v>8</v>
      </c>
      <c r="L47" s="22"/>
      <c r="M47" s="22">
        <v>6</v>
      </c>
      <c r="N47" s="22"/>
      <c r="O47" s="22">
        <v>9</v>
      </c>
      <c r="P47" s="22"/>
      <c r="Q47" s="22">
        <v>7</v>
      </c>
      <c r="R47" s="22"/>
      <c r="S47" s="22">
        <v>10</v>
      </c>
      <c r="T47" s="22"/>
      <c r="U47" s="22">
        <v>7</v>
      </c>
      <c r="V47" s="22"/>
      <c r="W47" s="22">
        <v>8</v>
      </c>
      <c r="X47" s="22"/>
      <c r="Y47" s="22">
        <v>8</v>
      </c>
      <c r="Z47" s="22"/>
      <c r="AA47" s="22">
        <f t="shared" si="19"/>
        <v>165</v>
      </c>
      <c r="AB47" s="25">
        <f t="shared" si="20"/>
        <v>7.173913043478261</v>
      </c>
      <c r="AC47" s="22" t="str">
        <f t="shared" si="21"/>
        <v>Khá</v>
      </c>
      <c r="AD47" s="22">
        <f t="shared" si="22"/>
        <v>165</v>
      </c>
      <c r="AE47" s="25">
        <f t="shared" si="23"/>
        <v>7.173913043478261</v>
      </c>
      <c r="AF47" s="22" t="str">
        <f t="shared" si="24"/>
        <v>Khá</v>
      </c>
      <c r="AG47" s="22">
        <v>7</v>
      </c>
      <c r="AH47" s="22"/>
      <c r="AI47" s="22"/>
      <c r="AJ47" s="22"/>
      <c r="AK47" s="22">
        <v>7</v>
      </c>
      <c r="AL47" s="22"/>
      <c r="AM47" s="22">
        <v>7</v>
      </c>
      <c r="AN47" s="22"/>
      <c r="AO47" s="22">
        <v>5</v>
      </c>
      <c r="AP47" s="22"/>
      <c r="AQ47" s="40">
        <f t="shared" si="25"/>
        <v>59</v>
      </c>
      <c r="AR47" s="41">
        <f t="shared" si="26"/>
        <v>6.555555555555555</v>
      </c>
      <c r="AS47" s="40" t="str">
        <f t="shared" si="27"/>
        <v>TBK</v>
      </c>
      <c r="AT47" s="40">
        <f t="shared" si="28"/>
        <v>59</v>
      </c>
      <c r="AU47" s="41">
        <f t="shared" si="29"/>
        <v>6.555555555555555</v>
      </c>
      <c r="AV47" s="40" t="str">
        <f t="shared" si="30"/>
        <v>TBK</v>
      </c>
      <c r="AW47" s="22">
        <f t="shared" si="18"/>
        <v>224</v>
      </c>
      <c r="AX47" s="25">
        <f t="shared" si="31"/>
        <v>7</v>
      </c>
      <c r="AY47" s="22" t="str">
        <f t="shared" si="32"/>
        <v>Khá</v>
      </c>
      <c r="AZ47" s="22">
        <f t="shared" si="33"/>
        <v>224</v>
      </c>
      <c r="BA47" s="25">
        <f t="shared" si="34"/>
        <v>7</v>
      </c>
      <c r="BB47" s="22" t="str">
        <f t="shared" si="35"/>
        <v>Khá</v>
      </c>
      <c r="BC47" s="17">
        <f>38-9</f>
        <v>29</v>
      </c>
      <c r="BD47" s="17"/>
      <c r="BE47" s="17"/>
      <c r="BF47" s="17"/>
    </row>
    <row r="48" spans="1:58" s="18" customFormat="1" ht="27" customHeight="1">
      <c r="A48" s="16">
        <v>39</v>
      </c>
      <c r="B48" s="28" t="s">
        <v>49</v>
      </c>
      <c r="C48" s="33" t="s">
        <v>50</v>
      </c>
      <c r="D48" s="29">
        <v>3</v>
      </c>
      <c r="E48" s="22">
        <v>3</v>
      </c>
      <c r="F48" s="22">
        <v>6</v>
      </c>
      <c r="G48" s="22">
        <v>6</v>
      </c>
      <c r="H48" s="22"/>
      <c r="I48" s="22">
        <v>8</v>
      </c>
      <c r="J48" s="22"/>
      <c r="K48" s="22">
        <v>7</v>
      </c>
      <c r="L48" s="22"/>
      <c r="M48" s="22">
        <v>8</v>
      </c>
      <c r="N48" s="22"/>
      <c r="O48" s="22">
        <v>4</v>
      </c>
      <c r="P48" s="22">
        <v>8</v>
      </c>
      <c r="Q48" s="22">
        <v>8</v>
      </c>
      <c r="R48" s="22"/>
      <c r="S48" s="22">
        <v>7</v>
      </c>
      <c r="T48" s="22"/>
      <c r="U48" s="22">
        <v>7</v>
      </c>
      <c r="V48" s="22"/>
      <c r="W48" s="22">
        <v>6</v>
      </c>
      <c r="X48" s="22"/>
      <c r="Y48" s="22">
        <v>7</v>
      </c>
      <c r="Z48" s="22"/>
      <c r="AA48" s="22">
        <f t="shared" si="19"/>
        <v>156</v>
      </c>
      <c r="AB48" s="25">
        <f t="shared" si="20"/>
        <v>6.782608695652174</v>
      </c>
      <c r="AC48" s="22" t="str">
        <f t="shared" si="21"/>
        <v>TBK</v>
      </c>
      <c r="AD48" s="22">
        <f t="shared" si="22"/>
        <v>166</v>
      </c>
      <c r="AE48" s="25">
        <f t="shared" si="23"/>
        <v>7.217391304347826</v>
      </c>
      <c r="AF48" s="22" t="str">
        <f t="shared" si="24"/>
        <v>Khá</v>
      </c>
      <c r="AG48" s="22">
        <v>7</v>
      </c>
      <c r="AH48" s="22"/>
      <c r="AI48" s="22">
        <v>7</v>
      </c>
      <c r="AJ48" s="22"/>
      <c r="AK48" s="22"/>
      <c r="AL48" s="22"/>
      <c r="AM48" s="22">
        <v>7</v>
      </c>
      <c r="AN48" s="22"/>
      <c r="AO48" s="22">
        <v>9</v>
      </c>
      <c r="AP48" s="22"/>
      <c r="AQ48" s="40">
        <f t="shared" si="25"/>
        <v>67</v>
      </c>
      <c r="AR48" s="41">
        <f t="shared" si="26"/>
        <v>7.444444444444445</v>
      </c>
      <c r="AS48" s="40" t="str">
        <f t="shared" si="27"/>
        <v>Khá</v>
      </c>
      <c r="AT48" s="40">
        <f t="shared" si="28"/>
        <v>67</v>
      </c>
      <c r="AU48" s="41">
        <f t="shared" si="29"/>
        <v>7.444444444444445</v>
      </c>
      <c r="AV48" s="40" t="str">
        <f t="shared" si="30"/>
        <v>Khá</v>
      </c>
      <c r="AW48" s="22">
        <f t="shared" si="18"/>
        <v>223</v>
      </c>
      <c r="AX48" s="25">
        <f t="shared" si="31"/>
        <v>6.96875</v>
      </c>
      <c r="AY48" s="22" t="str">
        <f t="shared" si="32"/>
        <v>TBK</v>
      </c>
      <c r="AZ48" s="22">
        <f t="shared" si="33"/>
        <v>233</v>
      </c>
      <c r="BA48" s="25">
        <f t="shared" si="34"/>
        <v>7.28125</v>
      </c>
      <c r="BB48" s="22" t="str">
        <f t="shared" si="35"/>
        <v>Khá</v>
      </c>
      <c r="BC48" s="17">
        <f>20+32</f>
        <v>52</v>
      </c>
      <c r="BD48" s="17"/>
      <c r="BE48" s="17"/>
      <c r="BF48" s="17"/>
    </row>
    <row r="49" spans="1:58" s="18" customFormat="1" ht="27" customHeight="1">
      <c r="A49" s="16">
        <v>40</v>
      </c>
      <c r="B49" s="28" t="s">
        <v>82</v>
      </c>
      <c r="C49" s="33" t="s">
        <v>83</v>
      </c>
      <c r="D49" s="29">
        <v>2</v>
      </c>
      <c r="E49" s="22">
        <v>5</v>
      </c>
      <c r="F49" s="22"/>
      <c r="G49" s="22">
        <v>3</v>
      </c>
      <c r="H49" s="22">
        <v>6</v>
      </c>
      <c r="I49" s="22">
        <v>8</v>
      </c>
      <c r="J49" s="22"/>
      <c r="K49" s="22">
        <v>2</v>
      </c>
      <c r="L49" s="22">
        <v>7</v>
      </c>
      <c r="M49" s="22">
        <v>7</v>
      </c>
      <c r="N49" s="22"/>
      <c r="O49" s="22">
        <v>9</v>
      </c>
      <c r="P49" s="22"/>
      <c r="Q49" s="22">
        <v>7</v>
      </c>
      <c r="R49" s="22"/>
      <c r="S49" s="22">
        <v>9</v>
      </c>
      <c r="T49" s="22"/>
      <c r="U49" s="22">
        <v>7</v>
      </c>
      <c r="V49" s="22"/>
      <c r="W49" s="22">
        <v>7</v>
      </c>
      <c r="X49" s="22"/>
      <c r="Y49" s="22">
        <v>9</v>
      </c>
      <c r="Z49" s="22"/>
      <c r="AA49" s="22">
        <f t="shared" si="19"/>
        <v>164</v>
      </c>
      <c r="AB49" s="25">
        <f t="shared" si="20"/>
        <v>7.130434782608695</v>
      </c>
      <c r="AC49" s="22" t="str">
        <f t="shared" si="21"/>
        <v>Khá</v>
      </c>
      <c r="AD49" s="22">
        <f t="shared" si="22"/>
        <v>172</v>
      </c>
      <c r="AE49" s="25">
        <f t="shared" si="23"/>
        <v>7.478260869565218</v>
      </c>
      <c r="AF49" s="22" t="str">
        <f t="shared" si="24"/>
        <v>Khá</v>
      </c>
      <c r="AG49" s="22">
        <v>7</v>
      </c>
      <c r="AH49" s="22"/>
      <c r="AI49" s="22"/>
      <c r="AJ49" s="22"/>
      <c r="AK49" s="22">
        <v>7</v>
      </c>
      <c r="AL49" s="22"/>
      <c r="AM49" s="22">
        <v>6</v>
      </c>
      <c r="AN49" s="22"/>
      <c r="AO49" s="22">
        <v>7</v>
      </c>
      <c r="AP49" s="22"/>
      <c r="AQ49" s="40">
        <f t="shared" si="25"/>
        <v>59</v>
      </c>
      <c r="AR49" s="41">
        <f t="shared" si="26"/>
        <v>6.555555555555555</v>
      </c>
      <c r="AS49" s="40" t="str">
        <f t="shared" si="27"/>
        <v>TBK</v>
      </c>
      <c r="AT49" s="40">
        <f t="shared" si="28"/>
        <v>59</v>
      </c>
      <c r="AU49" s="41">
        <f t="shared" si="29"/>
        <v>6.555555555555555</v>
      </c>
      <c r="AV49" s="40" t="str">
        <f t="shared" si="30"/>
        <v>TBK</v>
      </c>
      <c r="AW49" s="22">
        <f t="shared" si="18"/>
        <v>223</v>
      </c>
      <c r="AX49" s="25">
        <f t="shared" si="31"/>
        <v>6.96875</v>
      </c>
      <c r="AY49" s="22" t="str">
        <f t="shared" si="32"/>
        <v>TBK</v>
      </c>
      <c r="AZ49" s="22">
        <f t="shared" si="33"/>
        <v>231</v>
      </c>
      <c r="BA49" s="25">
        <f t="shared" si="34"/>
        <v>7.21875</v>
      </c>
      <c r="BB49" s="22" t="str">
        <f t="shared" si="35"/>
        <v>Khá</v>
      </c>
      <c r="BC49" s="17"/>
      <c r="BD49" s="17"/>
      <c r="BE49" s="17"/>
      <c r="BF49" s="17"/>
    </row>
    <row r="50" spans="1:58" s="18" customFormat="1" ht="27" customHeight="1">
      <c r="A50" s="16">
        <v>41</v>
      </c>
      <c r="B50" s="28" t="s">
        <v>72</v>
      </c>
      <c r="C50" s="33" t="s">
        <v>73</v>
      </c>
      <c r="D50" s="29">
        <v>1</v>
      </c>
      <c r="E50" s="22">
        <v>2</v>
      </c>
      <c r="F50" s="22">
        <v>6</v>
      </c>
      <c r="G50" s="22">
        <v>9</v>
      </c>
      <c r="H50" s="22"/>
      <c r="I50" s="22">
        <v>7</v>
      </c>
      <c r="J50" s="22"/>
      <c r="K50" s="22">
        <v>7</v>
      </c>
      <c r="L50" s="22"/>
      <c r="M50" s="22">
        <v>7</v>
      </c>
      <c r="N50" s="22"/>
      <c r="O50" s="22">
        <v>8</v>
      </c>
      <c r="P50" s="22"/>
      <c r="Q50" s="22">
        <v>8</v>
      </c>
      <c r="R50" s="22"/>
      <c r="S50" s="22">
        <v>8</v>
      </c>
      <c r="T50" s="22"/>
      <c r="U50" s="22">
        <v>6</v>
      </c>
      <c r="V50" s="22"/>
      <c r="W50" s="22">
        <v>6</v>
      </c>
      <c r="X50" s="22"/>
      <c r="Y50" s="22">
        <v>9</v>
      </c>
      <c r="Z50" s="22"/>
      <c r="AA50" s="22">
        <f t="shared" si="19"/>
        <v>163</v>
      </c>
      <c r="AB50" s="25">
        <f t="shared" si="20"/>
        <v>7.086956521739131</v>
      </c>
      <c r="AC50" s="22" t="str">
        <f t="shared" si="21"/>
        <v>Khá</v>
      </c>
      <c r="AD50" s="22">
        <f t="shared" si="22"/>
        <v>171</v>
      </c>
      <c r="AE50" s="25">
        <f t="shared" si="23"/>
        <v>7.434782608695652</v>
      </c>
      <c r="AF50" s="22" t="str">
        <f t="shared" si="24"/>
        <v>Khá</v>
      </c>
      <c r="AG50" s="22">
        <v>8</v>
      </c>
      <c r="AH50" s="22"/>
      <c r="AI50" s="22"/>
      <c r="AJ50" s="22"/>
      <c r="AK50" s="22">
        <v>7</v>
      </c>
      <c r="AL50" s="22"/>
      <c r="AM50" s="22">
        <v>6</v>
      </c>
      <c r="AN50" s="22"/>
      <c r="AO50" s="22">
        <v>6</v>
      </c>
      <c r="AP50" s="22"/>
      <c r="AQ50" s="40">
        <f t="shared" si="25"/>
        <v>59</v>
      </c>
      <c r="AR50" s="41">
        <f t="shared" si="26"/>
        <v>6.555555555555555</v>
      </c>
      <c r="AS50" s="40" t="str">
        <f t="shared" si="27"/>
        <v>TBK</v>
      </c>
      <c r="AT50" s="40">
        <f t="shared" si="28"/>
        <v>59</v>
      </c>
      <c r="AU50" s="41">
        <f t="shared" si="29"/>
        <v>6.555555555555555</v>
      </c>
      <c r="AV50" s="40" t="str">
        <f t="shared" si="30"/>
        <v>TBK</v>
      </c>
      <c r="AW50" s="22">
        <f t="shared" si="18"/>
        <v>222</v>
      </c>
      <c r="AX50" s="25">
        <f t="shared" si="31"/>
        <v>6.9375</v>
      </c>
      <c r="AY50" s="22" t="str">
        <f t="shared" si="32"/>
        <v>TBK</v>
      </c>
      <c r="AZ50" s="22">
        <f t="shared" si="33"/>
        <v>230</v>
      </c>
      <c r="BA50" s="25">
        <f t="shared" si="34"/>
        <v>7.1875</v>
      </c>
      <c r="BB50" s="22" t="str">
        <f t="shared" si="35"/>
        <v>Khá</v>
      </c>
      <c r="BC50" s="17"/>
      <c r="BD50" s="17"/>
      <c r="BE50" s="17"/>
      <c r="BF50" s="17"/>
    </row>
    <row r="51" spans="1:58" s="18" customFormat="1" ht="27" customHeight="1">
      <c r="A51" s="16">
        <v>42</v>
      </c>
      <c r="B51" s="28" t="s">
        <v>95</v>
      </c>
      <c r="C51" s="33" t="s">
        <v>96</v>
      </c>
      <c r="D51" s="29">
        <v>3</v>
      </c>
      <c r="E51" s="22">
        <v>8</v>
      </c>
      <c r="F51" s="22"/>
      <c r="G51" s="22">
        <v>1</v>
      </c>
      <c r="H51" s="22">
        <v>8</v>
      </c>
      <c r="I51" s="22">
        <v>7</v>
      </c>
      <c r="J51" s="22"/>
      <c r="K51" s="22">
        <v>7</v>
      </c>
      <c r="L51" s="22"/>
      <c r="M51" s="22">
        <v>6</v>
      </c>
      <c r="N51" s="22"/>
      <c r="O51" s="22">
        <v>9</v>
      </c>
      <c r="P51" s="22"/>
      <c r="Q51" s="22">
        <v>7</v>
      </c>
      <c r="R51" s="22"/>
      <c r="S51" s="22">
        <v>9</v>
      </c>
      <c r="T51" s="22"/>
      <c r="U51" s="22">
        <v>6</v>
      </c>
      <c r="V51" s="22"/>
      <c r="W51" s="22">
        <v>6</v>
      </c>
      <c r="X51" s="22"/>
      <c r="Y51" s="22">
        <v>9</v>
      </c>
      <c r="Z51" s="22"/>
      <c r="AA51" s="22">
        <f t="shared" si="19"/>
        <v>164</v>
      </c>
      <c r="AB51" s="25">
        <f t="shared" si="20"/>
        <v>7.130434782608695</v>
      </c>
      <c r="AC51" s="22" t="str">
        <f t="shared" si="21"/>
        <v>Khá</v>
      </c>
      <c r="AD51" s="22">
        <f t="shared" si="22"/>
        <v>171</v>
      </c>
      <c r="AE51" s="25">
        <f t="shared" si="23"/>
        <v>7.434782608695652</v>
      </c>
      <c r="AF51" s="22" t="str">
        <f t="shared" si="24"/>
        <v>Khá</v>
      </c>
      <c r="AG51" s="22">
        <v>7</v>
      </c>
      <c r="AH51" s="22"/>
      <c r="AI51" s="22">
        <v>6</v>
      </c>
      <c r="AJ51" s="22"/>
      <c r="AK51" s="22"/>
      <c r="AL51" s="22"/>
      <c r="AM51" s="22">
        <v>7</v>
      </c>
      <c r="AN51" s="22"/>
      <c r="AO51" s="22">
        <v>5</v>
      </c>
      <c r="AP51" s="22"/>
      <c r="AQ51" s="40">
        <f t="shared" si="25"/>
        <v>58</v>
      </c>
      <c r="AR51" s="41">
        <f t="shared" si="26"/>
        <v>6.444444444444445</v>
      </c>
      <c r="AS51" s="40" t="str">
        <f t="shared" si="27"/>
        <v>TBK</v>
      </c>
      <c r="AT51" s="40">
        <f t="shared" si="28"/>
        <v>58</v>
      </c>
      <c r="AU51" s="41">
        <f t="shared" si="29"/>
        <v>6.444444444444445</v>
      </c>
      <c r="AV51" s="40" t="str">
        <f t="shared" si="30"/>
        <v>TBK</v>
      </c>
      <c r="AW51" s="22">
        <f t="shared" si="18"/>
        <v>222</v>
      </c>
      <c r="AX51" s="25">
        <f t="shared" si="31"/>
        <v>6.9375</v>
      </c>
      <c r="AY51" s="22" t="str">
        <f t="shared" si="32"/>
        <v>TBK</v>
      </c>
      <c r="AZ51" s="22">
        <f t="shared" si="33"/>
        <v>229</v>
      </c>
      <c r="BA51" s="25">
        <f t="shared" si="34"/>
        <v>7.15625</v>
      </c>
      <c r="BB51" s="22" t="str">
        <f t="shared" si="35"/>
        <v>Khá</v>
      </c>
      <c r="BC51" s="17"/>
      <c r="BD51" s="17"/>
      <c r="BE51" s="17"/>
      <c r="BF51" s="17"/>
    </row>
    <row r="52" spans="1:58" s="18" customFormat="1" ht="27" customHeight="1">
      <c r="A52" s="16">
        <v>43</v>
      </c>
      <c r="B52" s="28" t="s">
        <v>78</v>
      </c>
      <c r="C52" s="33" t="s">
        <v>79</v>
      </c>
      <c r="D52" s="29">
        <v>3</v>
      </c>
      <c r="E52" s="22">
        <v>5</v>
      </c>
      <c r="F52" s="22"/>
      <c r="G52" s="22">
        <v>7</v>
      </c>
      <c r="H52" s="22"/>
      <c r="I52" s="22">
        <v>8</v>
      </c>
      <c r="J52" s="22"/>
      <c r="K52" s="22">
        <v>6</v>
      </c>
      <c r="L52" s="22"/>
      <c r="M52" s="22">
        <v>7</v>
      </c>
      <c r="N52" s="22"/>
      <c r="O52" s="22">
        <v>9</v>
      </c>
      <c r="P52" s="22"/>
      <c r="Q52" s="22">
        <v>7</v>
      </c>
      <c r="R52" s="22"/>
      <c r="S52" s="22">
        <v>7</v>
      </c>
      <c r="T52" s="22"/>
      <c r="U52" s="22">
        <v>7</v>
      </c>
      <c r="V52" s="22"/>
      <c r="W52" s="22">
        <v>5</v>
      </c>
      <c r="X52" s="22"/>
      <c r="Y52" s="22">
        <v>9</v>
      </c>
      <c r="Z52" s="22"/>
      <c r="AA52" s="22">
        <f t="shared" si="19"/>
        <v>166</v>
      </c>
      <c r="AB52" s="25">
        <f t="shared" si="20"/>
        <v>7.217391304347826</v>
      </c>
      <c r="AC52" s="22" t="str">
        <f t="shared" si="21"/>
        <v>Khá</v>
      </c>
      <c r="AD52" s="22">
        <f t="shared" si="22"/>
        <v>166</v>
      </c>
      <c r="AE52" s="25">
        <f t="shared" si="23"/>
        <v>7.217391304347826</v>
      </c>
      <c r="AF52" s="22" t="str">
        <f t="shared" si="24"/>
        <v>Khá</v>
      </c>
      <c r="AG52" s="22">
        <v>6</v>
      </c>
      <c r="AH52" s="22"/>
      <c r="AI52" s="22">
        <v>5</v>
      </c>
      <c r="AJ52" s="22"/>
      <c r="AK52" s="22"/>
      <c r="AL52" s="22"/>
      <c r="AM52" s="22">
        <v>7</v>
      </c>
      <c r="AN52" s="22"/>
      <c r="AO52" s="22">
        <v>5</v>
      </c>
      <c r="AP52" s="22"/>
      <c r="AQ52" s="40">
        <f t="shared" si="25"/>
        <v>55</v>
      </c>
      <c r="AR52" s="41">
        <f t="shared" si="26"/>
        <v>6.111111111111111</v>
      </c>
      <c r="AS52" s="40" t="str">
        <f t="shared" si="27"/>
        <v>TBK</v>
      </c>
      <c r="AT52" s="40">
        <f t="shared" si="28"/>
        <v>55</v>
      </c>
      <c r="AU52" s="41">
        <f t="shared" si="29"/>
        <v>6.111111111111111</v>
      </c>
      <c r="AV52" s="40" t="str">
        <f t="shared" si="30"/>
        <v>TBK</v>
      </c>
      <c r="AW52" s="22">
        <f t="shared" si="18"/>
        <v>221</v>
      </c>
      <c r="AX52" s="25">
        <f t="shared" si="31"/>
        <v>6.90625</v>
      </c>
      <c r="AY52" s="22" t="str">
        <f t="shared" si="32"/>
        <v>TBK</v>
      </c>
      <c r="AZ52" s="22">
        <f t="shared" si="33"/>
        <v>221</v>
      </c>
      <c r="BA52" s="25">
        <f t="shared" si="34"/>
        <v>6.90625</v>
      </c>
      <c r="BB52" s="22" t="str">
        <f t="shared" si="35"/>
        <v>TBK</v>
      </c>
      <c r="BC52" s="17"/>
      <c r="BD52" s="17"/>
      <c r="BE52" s="17"/>
      <c r="BF52" s="17"/>
    </row>
    <row r="53" spans="1:58" s="18" customFormat="1" ht="27" customHeight="1">
      <c r="A53" s="16">
        <v>44</v>
      </c>
      <c r="B53" s="28" t="s">
        <v>37</v>
      </c>
      <c r="C53" s="33" t="s">
        <v>30</v>
      </c>
      <c r="D53" s="29">
        <v>1</v>
      </c>
      <c r="E53" s="22">
        <v>7</v>
      </c>
      <c r="F53" s="22"/>
      <c r="G53" s="22">
        <v>2</v>
      </c>
      <c r="H53" s="22">
        <v>7</v>
      </c>
      <c r="I53" s="22">
        <v>6</v>
      </c>
      <c r="J53" s="22"/>
      <c r="K53" s="22">
        <v>5</v>
      </c>
      <c r="L53" s="22"/>
      <c r="M53" s="22">
        <v>6</v>
      </c>
      <c r="N53" s="22"/>
      <c r="O53" s="22">
        <v>9</v>
      </c>
      <c r="P53" s="22"/>
      <c r="Q53" s="22">
        <v>6</v>
      </c>
      <c r="R53" s="22"/>
      <c r="S53" s="22">
        <v>9</v>
      </c>
      <c r="T53" s="22"/>
      <c r="U53" s="22">
        <v>7</v>
      </c>
      <c r="V53" s="22"/>
      <c r="W53" s="22">
        <v>7</v>
      </c>
      <c r="X53" s="22"/>
      <c r="Y53" s="22">
        <v>9</v>
      </c>
      <c r="Z53" s="22"/>
      <c r="AA53" s="22">
        <f t="shared" si="19"/>
        <v>160</v>
      </c>
      <c r="AB53" s="25">
        <f t="shared" si="20"/>
        <v>6.956521739130435</v>
      </c>
      <c r="AC53" s="22" t="str">
        <f t="shared" si="21"/>
        <v>TBK</v>
      </c>
      <c r="AD53" s="22">
        <f t="shared" si="22"/>
        <v>165</v>
      </c>
      <c r="AE53" s="25">
        <f t="shared" si="23"/>
        <v>7.173913043478261</v>
      </c>
      <c r="AF53" s="22" t="str">
        <f t="shared" si="24"/>
        <v>Khá</v>
      </c>
      <c r="AG53" s="22">
        <v>7</v>
      </c>
      <c r="AH53" s="22"/>
      <c r="AI53" s="22"/>
      <c r="AJ53" s="22"/>
      <c r="AK53" s="22">
        <v>8</v>
      </c>
      <c r="AL53" s="22"/>
      <c r="AM53" s="22">
        <v>7</v>
      </c>
      <c r="AN53" s="22"/>
      <c r="AO53" s="22">
        <v>5</v>
      </c>
      <c r="AP53" s="22"/>
      <c r="AQ53" s="40">
        <f t="shared" si="25"/>
        <v>60</v>
      </c>
      <c r="AR53" s="41">
        <f t="shared" si="26"/>
        <v>6.666666666666667</v>
      </c>
      <c r="AS53" s="40" t="str">
        <f t="shared" si="27"/>
        <v>TBK</v>
      </c>
      <c r="AT53" s="40">
        <f t="shared" si="28"/>
        <v>60</v>
      </c>
      <c r="AU53" s="41">
        <f t="shared" si="29"/>
        <v>6.666666666666667</v>
      </c>
      <c r="AV53" s="40" t="str">
        <f t="shared" si="30"/>
        <v>TBK</v>
      </c>
      <c r="AW53" s="22">
        <f t="shared" si="18"/>
        <v>220</v>
      </c>
      <c r="AX53" s="25">
        <f t="shared" si="31"/>
        <v>6.875</v>
      </c>
      <c r="AY53" s="22" t="str">
        <f t="shared" si="32"/>
        <v>TBK</v>
      </c>
      <c r="AZ53" s="22">
        <f t="shared" si="33"/>
        <v>225</v>
      </c>
      <c r="BA53" s="25">
        <f t="shared" si="34"/>
        <v>7.03125</v>
      </c>
      <c r="BB53" s="22" t="str">
        <f t="shared" si="35"/>
        <v>Khá</v>
      </c>
      <c r="BC53" s="17"/>
      <c r="BD53" s="17"/>
      <c r="BE53" s="17"/>
      <c r="BF53" s="17"/>
    </row>
    <row r="54" spans="1:58" s="18" customFormat="1" ht="27" customHeight="1">
      <c r="A54" s="16">
        <v>45</v>
      </c>
      <c r="B54" s="28" t="s">
        <v>62</v>
      </c>
      <c r="C54" s="33" t="s">
        <v>63</v>
      </c>
      <c r="D54" s="29">
        <v>1</v>
      </c>
      <c r="E54" s="22">
        <v>3</v>
      </c>
      <c r="F54" s="22">
        <v>6</v>
      </c>
      <c r="G54" s="22">
        <v>5</v>
      </c>
      <c r="H54" s="22"/>
      <c r="I54" s="22">
        <v>8</v>
      </c>
      <c r="J54" s="22"/>
      <c r="K54" s="22">
        <v>5</v>
      </c>
      <c r="L54" s="22"/>
      <c r="M54" s="22">
        <v>6</v>
      </c>
      <c r="N54" s="22"/>
      <c r="O54" s="22">
        <v>9</v>
      </c>
      <c r="P54" s="22"/>
      <c r="Q54" s="22">
        <v>6</v>
      </c>
      <c r="R54" s="22"/>
      <c r="S54" s="22">
        <v>8</v>
      </c>
      <c r="T54" s="22"/>
      <c r="U54" s="22">
        <v>7</v>
      </c>
      <c r="V54" s="22"/>
      <c r="W54" s="22">
        <v>7</v>
      </c>
      <c r="X54" s="22"/>
      <c r="Y54" s="22">
        <v>8</v>
      </c>
      <c r="Z54" s="22"/>
      <c r="AA54" s="22">
        <f t="shared" si="19"/>
        <v>153</v>
      </c>
      <c r="AB54" s="25">
        <f t="shared" si="20"/>
        <v>6.6521739130434785</v>
      </c>
      <c r="AC54" s="22" t="str">
        <f t="shared" si="21"/>
        <v>TBK</v>
      </c>
      <c r="AD54" s="22">
        <f t="shared" si="22"/>
        <v>159</v>
      </c>
      <c r="AE54" s="25">
        <f t="shared" si="23"/>
        <v>6.913043478260869</v>
      </c>
      <c r="AF54" s="22" t="str">
        <f t="shared" si="24"/>
        <v>TBK</v>
      </c>
      <c r="AG54" s="22">
        <v>6</v>
      </c>
      <c r="AH54" s="22"/>
      <c r="AI54" s="22"/>
      <c r="AJ54" s="22"/>
      <c r="AK54" s="22">
        <v>5</v>
      </c>
      <c r="AL54" s="22"/>
      <c r="AM54" s="22">
        <v>8</v>
      </c>
      <c r="AN54" s="22"/>
      <c r="AO54" s="22">
        <v>8</v>
      </c>
      <c r="AP54" s="22"/>
      <c r="AQ54" s="40">
        <f t="shared" si="25"/>
        <v>65</v>
      </c>
      <c r="AR54" s="41">
        <f t="shared" si="26"/>
        <v>7.222222222222222</v>
      </c>
      <c r="AS54" s="40" t="str">
        <f t="shared" si="27"/>
        <v>Khá</v>
      </c>
      <c r="AT54" s="40">
        <f t="shared" si="28"/>
        <v>65</v>
      </c>
      <c r="AU54" s="41">
        <f t="shared" si="29"/>
        <v>7.222222222222222</v>
      </c>
      <c r="AV54" s="40" t="str">
        <f t="shared" si="30"/>
        <v>Khá</v>
      </c>
      <c r="AW54" s="22">
        <f t="shared" si="18"/>
        <v>218</v>
      </c>
      <c r="AX54" s="25">
        <f t="shared" si="31"/>
        <v>6.8125</v>
      </c>
      <c r="AY54" s="22" t="str">
        <f t="shared" si="32"/>
        <v>TBK</v>
      </c>
      <c r="AZ54" s="22">
        <f t="shared" si="33"/>
        <v>224</v>
      </c>
      <c r="BA54" s="25">
        <f t="shared" si="34"/>
        <v>7</v>
      </c>
      <c r="BB54" s="22" t="str">
        <f t="shared" si="35"/>
        <v>Khá</v>
      </c>
      <c r="BC54" s="17"/>
      <c r="BD54" s="17"/>
      <c r="BE54" s="17"/>
      <c r="BF54" s="17"/>
    </row>
    <row r="55" spans="1:58" s="18" customFormat="1" ht="27" customHeight="1">
      <c r="A55" s="16">
        <v>46</v>
      </c>
      <c r="B55" s="28" t="s">
        <v>117</v>
      </c>
      <c r="C55" s="33" t="s">
        <v>118</v>
      </c>
      <c r="D55" s="29">
        <v>1</v>
      </c>
      <c r="E55" s="22">
        <v>3</v>
      </c>
      <c r="F55" s="22">
        <v>6</v>
      </c>
      <c r="G55" s="22">
        <v>8</v>
      </c>
      <c r="H55" s="22"/>
      <c r="I55" s="22">
        <v>8</v>
      </c>
      <c r="J55" s="22"/>
      <c r="K55" s="22">
        <v>3</v>
      </c>
      <c r="L55" s="22">
        <v>9</v>
      </c>
      <c r="M55" s="22">
        <v>7</v>
      </c>
      <c r="N55" s="22"/>
      <c r="O55" s="22">
        <v>9</v>
      </c>
      <c r="P55" s="22"/>
      <c r="Q55" s="22">
        <v>7</v>
      </c>
      <c r="R55" s="22"/>
      <c r="S55" s="22">
        <v>5</v>
      </c>
      <c r="T55" s="22"/>
      <c r="U55" s="22">
        <v>7</v>
      </c>
      <c r="V55" s="22"/>
      <c r="W55" s="22">
        <v>7</v>
      </c>
      <c r="X55" s="22"/>
      <c r="Y55" s="22">
        <v>9</v>
      </c>
      <c r="Z55" s="22"/>
      <c r="AA55" s="22">
        <f t="shared" si="19"/>
        <v>158</v>
      </c>
      <c r="AB55" s="25">
        <f t="shared" si="20"/>
        <v>6.869565217391305</v>
      </c>
      <c r="AC55" s="22" t="str">
        <f t="shared" si="21"/>
        <v>TBK</v>
      </c>
      <c r="AD55" s="22">
        <f t="shared" si="22"/>
        <v>170</v>
      </c>
      <c r="AE55" s="25">
        <f t="shared" si="23"/>
        <v>7.391304347826087</v>
      </c>
      <c r="AF55" s="22" t="str">
        <f t="shared" si="24"/>
        <v>Khá</v>
      </c>
      <c r="AG55" s="22">
        <v>7</v>
      </c>
      <c r="AH55" s="22"/>
      <c r="AI55" s="22"/>
      <c r="AJ55" s="22"/>
      <c r="AK55" s="22">
        <v>9</v>
      </c>
      <c r="AL55" s="22"/>
      <c r="AM55" s="22">
        <v>6</v>
      </c>
      <c r="AN55" s="22"/>
      <c r="AO55" s="22">
        <v>6</v>
      </c>
      <c r="AP55" s="22"/>
      <c r="AQ55" s="40">
        <f t="shared" si="25"/>
        <v>59</v>
      </c>
      <c r="AR55" s="41">
        <f t="shared" si="26"/>
        <v>6.555555555555555</v>
      </c>
      <c r="AS55" s="40" t="str">
        <f t="shared" si="27"/>
        <v>TBK</v>
      </c>
      <c r="AT55" s="40">
        <f t="shared" si="28"/>
        <v>59</v>
      </c>
      <c r="AU55" s="41">
        <f t="shared" si="29"/>
        <v>6.555555555555555</v>
      </c>
      <c r="AV55" s="40" t="str">
        <f t="shared" si="30"/>
        <v>TBK</v>
      </c>
      <c r="AW55" s="22">
        <f t="shared" si="18"/>
        <v>217</v>
      </c>
      <c r="AX55" s="25">
        <f t="shared" si="31"/>
        <v>6.78125</v>
      </c>
      <c r="AY55" s="22" t="str">
        <f t="shared" si="32"/>
        <v>TBK</v>
      </c>
      <c r="AZ55" s="22">
        <f t="shared" si="33"/>
        <v>229</v>
      </c>
      <c r="BA55" s="25">
        <f t="shared" si="34"/>
        <v>7.15625</v>
      </c>
      <c r="BB55" s="22" t="str">
        <f t="shared" si="35"/>
        <v>Khá</v>
      </c>
      <c r="BC55" s="17">
        <f>46-9</f>
        <v>37</v>
      </c>
      <c r="BD55" s="49">
        <f>(37/62)*100</f>
        <v>59.67741935483871</v>
      </c>
      <c r="BE55" s="17"/>
      <c r="BF55" s="17"/>
    </row>
    <row r="56" spans="1:58" s="18" customFormat="1" ht="27" customHeight="1">
      <c r="A56" s="16">
        <v>47</v>
      </c>
      <c r="B56" s="28" t="s">
        <v>88</v>
      </c>
      <c r="C56" s="33" t="s">
        <v>89</v>
      </c>
      <c r="D56" s="29">
        <v>2</v>
      </c>
      <c r="E56" s="22">
        <v>6</v>
      </c>
      <c r="F56" s="22"/>
      <c r="G56" s="22">
        <v>7</v>
      </c>
      <c r="H56" s="22"/>
      <c r="I56" s="22">
        <v>7</v>
      </c>
      <c r="J56" s="22"/>
      <c r="K56" s="22">
        <v>4</v>
      </c>
      <c r="L56" s="22">
        <v>8</v>
      </c>
      <c r="M56" s="22">
        <v>6</v>
      </c>
      <c r="N56" s="22"/>
      <c r="O56" s="22">
        <v>8</v>
      </c>
      <c r="P56" s="22"/>
      <c r="Q56" s="22">
        <v>7</v>
      </c>
      <c r="R56" s="22"/>
      <c r="S56" s="22">
        <v>5</v>
      </c>
      <c r="T56" s="22"/>
      <c r="U56" s="22">
        <v>8</v>
      </c>
      <c r="V56" s="22"/>
      <c r="W56" s="22">
        <v>8</v>
      </c>
      <c r="X56" s="22"/>
      <c r="Y56" s="22">
        <v>9</v>
      </c>
      <c r="Z56" s="22"/>
      <c r="AA56" s="22">
        <f t="shared" si="19"/>
        <v>162</v>
      </c>
      <c r="AB56" s="25">
        <f t="shared" si="20"/>
        <v>7.043478260869565</v>
      </c>
      <c r="AC56" s="22" t="str">
        <f t="shared" si="21"/>
        <v>Khá</v>
      </c>
      <c r="AD56" s="22">
        <f t="shared" si="22"/>
        <v>166</v>
      </c>
      <c r="AE56" s="25">
        <f t="shared" si="23"/>
        <v>7.217391304347826</v>
      </c>
      <c r="AF56" s="22" t="str">
        <f t="shared" si="24"/>
        <v>Khá</v>
      </c>
      <c r="AG56" s="22">
        <v>7</v>
      </c>
      <c r="AH56" s="22"/>
      <c r="AI56" s="22"/>
      <c r="AJ56" s="22"/>
      <c r="AK56" s="22">
        <v>6</v>
      </c>
      <c r="AL56" s="22"/>
      <c r="AM56" s="22">
        <v>6</v>
      </c>
      <c r="AN56" s="22"/>
      <c r="AO56" s="22">
        <v>5</v>
      </c>
      <c r="AP56" s="22"/>
      <c r="AQ56" s="40">
        <f t="shared" si="25"/>
        <v>54</v>
      </c>
      <c r="AR56" s="41">
        <f t="shared" si="26"/>
        <v>6</v>
      </c>
      <c r="AS56" s="40" t="str">
        <f t="shared" si="27"/>
        <v>TBK</v>
      </c>
      <c r="AT56" s="40">
        <f t="shared" si="28"/>
        <v>54</v>
      </c>
      <c r="AU56" s="41">
        <f t="shared" si="29"/>
        <v>6</v>
      </c>
      <c r="AV56" s="40" t="str">
        <f t="shared" si="30"/>
        <v>TBK</v>
      </c>
      <c r="AW56" s="22">
        <f t="shared" si="18"/>
        <v>216</v>
      </c>
      <c r="AX56" s="25">
        <f t="shared" si="31"/>
        <v>6.75</v>
      </c>
      <c r="AY56" s="22" t="str">
        <f t="shared" si="32"/>
        <v>TBK</v>
      </c>
      <c r="AZ56" s="22">
        <f t="shared" si="33"/>
        <v>220</v>
      </c>
      <c r="BA56" s="25">
        <f t="shared" si="34"/>
        <v>6.875</v>
      </c>
      <c r="BB56" s="22" t="str">
        <f t="shared" si="35"/>
        <v>TBK</v>
      </c>
      <c r="BC56" s="17"/>
      <c r="BD56" s="17"/>
      <c r="BE56" s="17"/>
      <c r="BF56" s="17"/>
    </row>
    <row r="57" spans="1:58" s="18" customFormat="1" ht="27" customHeight="1">
      <c r="A57" s="16">
        <v>48</v>
      </c>
      <c r="B57" s="28" t="s">
        <v>119</v>
      </c>
      <c r="C57" s="33" t="s">
        <v>120</v>
      </c>
      <c r="D57" s="29">
        <v>3</v>
      </c>
      <c r="E57" s="22">
        <v>5</v>
      </c>
      <c r="F57" s="22"/>
      <c r="G57" s="22">
        <v>6</v>
      </c>
      <c r="H57" s="22"/>
      <c r="I57" s="22">
        <v>7</v>
      </c>
      <c r="J57" s="22"/>
      <c r="K57" s="22">
        <v>4</v>
      </c>
      <c r="L57" s="22">
        <v>8</v>
      </c>
      <c r="M57" s="22">
        <v>6</v>
      </c>
      <c r="N57" s="22"/>
      <c r="O57" s="22">
        <v>9</v>
      </c>
      <c r="P57" s="22"/>
      <c r="Q57" s="22">
        <v>7</v>
      </c>
      <c r="R57" s="22"/>
      <c r="S57" s="22">
        <v>8</v>
      </c>
      <c r="T57" s="22"/>
      <c r="U57" s="22">
        <v>8</v>
      </c>
      <c r="V57" s="22"/>
      <c r="W57" s="22">
        <v>7</v>
      </c>
      <c r="X57" s="22"/>
      <c r="Y57" s="22">
        <v>7</v>
      </c>
      <c r="Z57" s="22"/>
      <c r="AA57" s="22">
        <f t="shared" si="19"/>
        <v>157</v>
      </c>
      <c r="AB57" s="25">
        <f t="shared" si="20"/>
        <v>6.826086956521739</v>
      </c>
      <c r="AC57" s="22" t="str">
        <f t="shared" si="21"/>
        <v>TBK</v>
      </c>
      <c r="AD57" s="22">
        <f t="shared" si="22"/>
        <v>161</v>
      </c>
      <c r="AE57" s="25">
        <f t="shared" si="23"/>
        <v>7</v>
      </c>
      <c r="AF57" s="22" t="str">
        <f t="shared" si="24"/>
        <v>Khá</v>
      </c>
      <c r="AG57" s="22">
        <v>7</v>
      </c>
      <c r="AH57" s="22"/>
      <c r="AI57" s="22"/>
      <c r="AJ57" s="22"/>
      <c r="AK57" s="22">
        <v>7</v>
      </c>
      <c r="AL57" s="22"/>
      <c r="AM57" s="22">
        <v>6</v>
      </c>
      <c r="AN57" s="22"/>
      <c r="AO57" s="22">
        <v>7</v>
      </c>
      <c r="AP57" s="22"/>
      <c r="AQ57" s="40">
        <f t="shared" si="25"/>
        <v>59</v>
      </c>
      <c r="AR57" s="41">
        <f t="shared" si="26"/>
        <v>6.555555555555555</v>
      </c>
      <c r="AS57" s="40" t="str">
        <f t="shared" si="27"/>
        <v>TBK</v>
      </c>
      <c r="AT57" s="40">
        <f t="shared" si="28"/>
        <v>59</v>
      </c>
      <c r="AU57" s="41">
        <f t="shared" si="29"/>
        <v>6.555555555555555</v>
      </c>
      <c r="AV57" s="40" t="str">
        <f t="shared" si="30"/>
        <v>TBK</v>
      </c>
      <c r="AW57" s="22">
        <f t="shared" si="18"/>
        <v>216</v>
      </c>
      <c r="AX57" s="25">
        <f t="shared" si="31"/>
        <v>6.75</v>
      </c>
      <c r="AY57" s="22" t="str">
        <f t="shared" si="32"/>
        <v>TBK</v>
      </c>
      <c r="AZ57" s="22">
        <f t="shared" si="33"/>
        <v>220</v>
      </c>
      <c r="BA57" s="25">
        <f t="shared" si="34"/>
        <v>6.875</v>
      </c>
      <c r="BB57" s="22" t="str">
        <f t="shared" si="35"/>
        <v>TBK</v>
      </c>
      <c r="BC57" s="17"/>
      <c r="BD57" s="17"/>
      <c r="BE57" s="17"/>
      <c r="BF57" s="17"/>
    </row>
    <row r="58" spans="1:58" s="18" customFormat="1" ht="27" customHeight="1">
      <c r="A58" s="16">
        <v>49</v>
      </c>
      <c r="B58" s="28" t="s">
        <v>66</v>
      </c>
      <c r="C58" s="33" t="s">
        <v>67</v>
      </c>
      <c r="D58" s="29">
        <v>4</v>
      </c>
      <c r="E58" s="22">
        <v>4</v>
      </c>
      <c r="F58" s="22">
        <v>8</v>
      </c>
      <c r="G58" s="22">
        <v>4</v>
      </c>
      <c r="H58" s="22">
        <v>5</v>
      </c>
      <c r="I58" s="22">
        <v>6</v>
      </c>
      <c r="J58" s="22"/>
      <c r="K58" s="22">
        <v>5</v>
      </c>
      <c r="L58" s="22"/>
      <c r="M58" s="22">
        <v>6</v>
      </c>
      <c r="N58" s="22"/>
      <c r="O58" s="22">
        <v>9</v>
      </c>
      <c r="P58" s="22"/>
      <c r="Q58" s="22">
        <v>7</v>
      </c>
      <c r="R58" s="22"/>
      <c r="S58" s="22">
        <v>9</v>
      </c>
      <c r="T58" s="22"/>
      <c r="U58" s="22">
        <v>8</v>
      </c>
      <c r="V58" s="22"/>
      <c r="W58" s="22">
        <v>7</v>
      </c>
      <c r="X58" s="22"/>
      <c r="Y58" s="22">
        <v>7</v>
      </c>
      <c r="Z58" s="22"/>
      <c r="AA58" s="22">
        <f t="shared" si="19"/>
        <v>154</v>
      </c>
      <c r="AB58" s="25">
        <f t="shared" si="20"/>
        <v>6.695652173913044</v>
      </c>
      <c r="AC58" s="22" t="str">
        <f t="shared" si="21"/>
        <v>TBK</v>
      </c>
      <c r="AD58" s="22">
        <f t="shared" si="22"/>
        <v>163</v>
      </c>
      <c r="AE58" s="25">
        <f t="shared" si="23"/>
        <v>7.086956521739131</v>
      </c>
      <c r="AF58" s="22" t="str">
        <f t="shared" si="24"/>
        <v>Khá</v>
      </c>
      <c r="AG58" s="22">
        <v>7</v>
      </c>
      <c r="AH58" s="22"/>
      <c r="AI58" s="22"/>
      <c r="AJ58" s="22"/>
      <c r="AK58" s="22">
        <v>7</v>
      </c>
      <c r="AL58" s="22"/>
      <c r="AM58" s="22">
        <v>6</v>
      </c>
      <c r="AN58" s="22"/>
      <c r="AO58" s="22">
        <v>8</v>
      </c>
      <c r="AP58" s="22"/>
      <c r="AQ58" s="40">
        <f t="shared" si="25"/>
        <v>61</v>
      </c>
      <c r="AR58" s="41">
        <f t="shared" si="26"/>
        <v>6.777777777777778</v>
      </c>
      <c r="AS58" s="40" t="str">
        <f t="shared" si="27"/>
        <v>TBK</v>
      </c>
      <c r="AT58" s="40">
        <f t="shared" si="28"/>
        <v>61</v>
      </c>
      <c r="AU58" s="41">
        <f t="shared" si="29"/>
        <v>6.777777777777778</v>
      </c>
      <c r="AV58" s="40" t="str">
        <f t="shared" si="30"/>
        <v>TBK</v>
      </c>
      <c r="AW58" s="22">
        <f t="shared" si="18"/>
        <v>215</v>
      </c>
      <c r="AX58" s="25">
        <f t="shared" si="31"/>
        <v>6.71875</v>
      </c>
      <c r="AY58" s="22" t="str">
        <f t="shared" si="32"/>
        <v>TBK</v>
      </c>
      <c r="AZ58" s="22">
        <f t="shared" si="33"/>
        <v>224</v>
      </c>
      <c r="BA58" s="25">
        <f t="shared" si="34"/>
        <v>7</v>
      </c>
      <c r="BB58" s="22" t="str">
        <f t="shared" si="35"/>
        <v>Khá</v>
      </c>
      <c r="BC58" s="17"/>
      <c r="BD58" s="17"/>
      <c r="BE58" s="17"/>
      <c r="BF58" s="17"/>
    </row>
    <row r="59" spans="1:58" s="18" customFormat="1" ht="27" customHeight="1">
      <c r="A59" s="16">
        <v>50</v>
      </c>
      <c r="B59" s="28" t="s">
        <v>94</v>
      </c>
      <c r="C59" s="33" t="s">
        <v>31</v>
      </c>
      <c r="D59" s="29">
        <v>2</v>
      </c>
      <c r="E59" s="22">
        <v>6</v>
      </c>
      <c r="F59" s="22"/>
      <c r="G59" s="22">
        <v>5</v>
      </c>
      <c r="H59" s="22"/>
      <c r="I59" s="22">
        <v>7</v>
      </c>
      <c r="J59" s="22"/>
      <c r="K59" s="22">
        <v>8</v>
      </c>
      <c r="L59" s="22"/>
      <c r="M59" s="22">
        <v>6</v>
      </c>
      <c r="N59" s="22"/>
      <c r="O59" s="22">
        <v>9</v>
      </c>
      <c r="P59" s="22"/>
      <c r="Q59" s="22">
        <v>6</v>
      </c>
      <c r="R59" s="22"/>
      <c r="S59" s="22">
        <v>9</v>
      </c>
      <c r="T59" s="22"/>
      <c r="U59" s="22">
        <v>6</v>
      </c>
      <c r="V59" s="22"/>
      <c r="W59" s="22">
        <v>6</v>
      </c>
      <c r="X59" s="22"/>
      <c r="Y59" s="22">
        <v>8</v>
      </c>
      <c r="Z59" s="22"/>
      <c r="AA59" s="22">
        <f t="shared" si="19"/>
        <v>158</v>
      </c>
      <c r="AB59" s="25">
        <f t="shared" si="20"/>
        <v>6.869565217391305</v>
      </c>
      <c r="AC59" s="22" t="str">
        <f t="shared" si="21"/>
        <v>TBK</v>
      </c>
      <c r="AD59" s="22">
        <f t="shared" si="22"/>
        <v>158</v>
      </c>
      <c r="AE59" s="25">
        <f t="shared" si="23"/>
        <v>6.869565217391305</v>
      </c>
      <c r="AF59" s="22" t="str">
        <f t="shared" si="24"/>
        <v>TBK</v>
      </c>
      <c r="AG59" s="22">
        <v>7</v>
      </c>
      <c r="AH59" s="22"/>
      <c r="AI59" s="22"/>
      <c r="AJ59" s="22"/>
      <c r="AK59" s="22">
        <v>7</v>
      </c>
      <c r="AL59" s="22"/>
      <c r="AM59" s="22">
        <v>6</v>
      </c>
      <c r="AN59" s="22"/>
      <c r="AO59" s="22">
        <v>6</v>
      </c>
      <c r="AP59" s="22"/>
      <c r="AQ59" s="40">
        <f t="shared" si="25"/>
        <v>57</v>
      </c>
      <c r="AR59" s="41">
        <f t="shared" si="26"/>
        <v>6.333333333333333</v>
      </c>
      <c r="AS59" s="40" t="str">
        <f t="shared" si="27"/>
        <v>TBK</v>
      </c>
      <c r="AT59" s="40">
        <f t="shared" si="28"/>
        <v>57</v>
      </c>
      <c r="AU59" s="41">
        <f t="shared" si="29"/>
        <v>6.333333333333333</v>
      </c>
      <c r="AV59" s="40" t="str">
        <f t="shared" si="30"/>
        <v>TBK</v>
      </c>
      <c r="AW59" s="22">
        <f t="shared" si="18"/>
        <v>215</v>
      </c>
      <c r="AX59" s="25">
        <f t="shared" si="31"/>
        <v>6.71875</v>
      </c>
      <c r="AY59" s="22" t="str">
        <f t="shared" si="32"/>
        <v>TBK</v>
      </c>
      <c r="AZ59" s="22">
        <f t="shared" si="33"/>
        <v>215</v>
      </c>
      <c r="BA59" s="25">
        <f t="shared" si="34"/>
        <v>6.71875</v>
      </c>
      <c r="BB59" s="22" t="str">
        <f t="shared" si="35"/>
        <v>TBK</v>
      </c>
      <c r="BC59" s="17"/>
      <c r="BD59" s="17"/>
      <c r="BE59" s="17"/>
      <c r="BF59" s="17"/>
    </row>
    <row r="60" spans="1:58" s="18" customFormat="1" ht="27" customHeight="1">
      <c r="A60" s="16">
        <v>51</v>
      </c>
      <c r="B60" s="28" t="s">
        <v>25</v>
      </c>
      <c r="C60" s="33" t="s">
        <v>61</v>
      </c>
      <c r="D60" s="29">
        <v>2</v>
      </c>
      <c r="E60" s="22">
        <v>6</v>
      </c>
      <c r="F60" s="22"/>
      <c r="G60" s="38">
        <v>0</v>
      </c>
      <c r="H60" s="22">
        <v>6</v>
      </c>
      <c r="I60" s="22">
        <v>7</v>
      </c>
      <c r="J60" s="22"/>
      <c r="K60" s="22">
        <v>7</v>
      </c>
      <c r="L60" s="22"/>
      <c r="M60" s="22">
        <v>7</v>
      </c>
      <c r="N60" s="22"/>
      <c r="O60" s="22">
        <v>8</v>
      </c>
      <c r="P60" s="22"/>
      <c r="Q60" s="22">
        <v>7</v>
      </c>
      <c r="R60" s="22"/>
      <c r="S60" s="22">
        <v>6</v>
      </c>
      <c r="T60" s="22"/>
      <c r="U60" s="22">
        <v>7</v>
      </c>
      <c r="V60" s="22"/>
      <c r="W60" s="22">
        <v>7</v>
      </c>
      <c r="X60" s="22"/>
      <c r="Y60" s="22">
        <v>8</v>
      </c>
      <c r="Z60" s="22"/>
      <c r="AA60" s="22">
        <f t="shared" si="19"/>
        <v>155</v>
      </c>
      <c r="AB60" s="25">
        <f t="shared" si="20"/>
        <v>6.739130434782608</v>
      </c>
      <c r="AC60" s="22" t="str">
        <f t="shared" si="21"/>
        <v>TBK</v>
      </c>
      <c r="AD60" s="22">
        <f t="shared" si="22"/>
        <v>161</v>
      </c>
      <c r="AE60" s="25">
        <f t="shared" si="23"/>
        <v>7</v>
      </c>
      <c r="AF60" s="22" t="str">
        <f t="shared" si="24"/>
        <v>Khá</v>
      </c>
      <c r="AG60" s="22">
        <v>6</v>
      </c>
      <c r="AH60" s="22"/>
      <c r="AI60" s="22"/>
      <c r="AJ60" s="22"/>
      <c r="AK60" s="22">
        <v>8</v>
      </c>
      <c r="AL60" s="22"/>
      <c r="AM60" s="22">
        <v>6</v>
      </c>
      <c r="AN60" s="22"/>
      <c r="AO60" s="22">
        <v>7</v>
      </c>
      <c r="AP60" s="22"/>
      <c r="AQ60" s="40">
        <f t="shared" si="25"/>
        <v>58</v>
      </c>
      <c r="AR60" s="41">
        <f t="shared" si="26"/>
        <v>6.444444444444445</v>
      </c>
      <c r="AS60" s="40" t="str">
        <f t="shared" si="27"/>
        <v>TBK</v>
      </c>
      <c r="AT60" s="40">
        <f t="shared" si="28"/>
        <v>58</v>
      </c>
      <c r="AU60" s="41">
        <f t="shared" si="29"/>
        <v>6.444444444444445</v>
      </c>
      <c r="AV60" s="40" t="str">
        <f t="shared" si="30"/>
        <v>TBK</v>
      </c>
      <c r="AW60" s="22">
        <f t="shared" si="18"/>
        <v>213</v>
      </c>
      <c r="AX60" s="25">
        <f t="shared" si="31"/>
        <v>6.65625</v>
      </c>
      <c r="AY60" s="22" t="str">
        <f t="shared" si="32"/>
        <v>TBK</v>
      </c>
      <c r="AZ60" s="22">
        <f t="shared" si="33"/>
        <v>219</v>
      </c>
      <c r="BA60" s="25">
        <f t="shared" si="34"/>
        <v>6.84375</v>
      </c>
      <c r="BB60" s="22" t="str">
        <f t="shared" si="35"/>
        <v>TBK</v>
      </c>
      <c r="BC60" s="17">
        <f>20+32</f>
        <v>52</v>
      </c>
      <c r="BD60" s="17"/>
      <c r="BE60" s="17"/>
      <c r="BF60" s="17"/>
    </row>
    <row r="61" spans="1:58" s="18" customFormat="1" ht="27" customHeight="1">
      <c r="A61" s="16">
        <v>52</v>
      </c>
      <c r="B61" s="28" t="s">
        <v>122</v>
      </c>
      <c r="C61" s="33" t="s">
        <v>40</v>
      </c>
      <c r="D61" s="29">
        <v>4</v>
      </c>
      <c r="E61" s="22">
        <v>4</v>
      </c>
      <c r="F61" s="22">
        <v>5</v>
      </c>
      <c r="G61" s="22">
        <v>8</v>
      </c>
      <c r="H61" s="22"/>
      <c r="I61" s="22">
        <v>5</v>
      </c>
      <c r="J61" s="22"/>
      <c r="K61" s="22">
        <v>8</v>
      </c>
      <c r="L61" s="22"/>
      <c r="M61" s="22">
        <v>5</v>
      </c>
      <c r="N61" s="22"/>
      <c r="O61" s="22">
        <v>8</v>
      </c>
      <c r="P61" s="22"/>
      <c r="Q61" s="22">
        <v>6</v>
      </c>
      <c r="R61" s="22"/>
      <c r="S61" s="22">
        <v>8</v>
      </c>
      <c r="T61" s="22"/>
      <c r="U61" s="22">
        <v>6</v>
      </c>
      <c r="V61" s="22"/>
      <c r="W61" s="22">
        <v>7</v>
      </c>
      <c r="X61" s="22"/>
      <c r="Y61" s="22">
        <v>9</v>
      </c>
      <c r="Z61" s="22"/>
      <c r="AA61" s="22">
        <f t="shared" si="19"/>
        <v>152</v>
      </c>
      <c r="AB61" s="25">
        <f t="shared" si="20"/>
        <v>6.608695652173913</v>
      </c>
      <c r="AC61" s="22" t="str">
        <f t="shared" si="21"/>
        <v>TBK</v>
      </c>
      <c r="AD61" s="22">
        <f t="shared" si="22"/>
        <v>154</v>
      </c>
      <c r="AE61" s="25">
        <f t="shared" si="23"/>
        <v>6.695652173913044</v>
      </c>
      <c r="AF61" s="22" t="str">
        <f t="shared" si="24"/>
        <v>TBK</v>
      </c>
      <c r="AG61" s="22">
        <v>7</v>
      </c>
      <c r="AH61" s="22"/>
      <c r="AI61" s="22"/>
      <c r="AJ61" s="22"/>
      <c r="AK61" s="22">
        <v>8</v>
      </c>
      <c r="AL61" s="22"/>
      <c r="AM61" s="22">
        <v>5</v>
      </c>
      <c r="AN61" s="22"/>
      <c r="AO61" s="22">
        <v>8</v>
      </c>
      <c r="AP61" s="22"/>
      <c r="AQ61" s="40">
        <f t="shared" si="25"/>
        <v>58</v>
      </c>
      <c r="AR61" s="41">
        <f t="shared" si="26"/>
        <v>6.444444444444445</v>
      </c>
      <c r="AS61" s="40" t="str">
        <f t="shared" si="27"/>
        <v>TBK</v>
      </c>
      <c r="AT61" s="40">
        <f t="shared" si="28"/>
        <v>58</v>
      </c>
      <c r="AU61" s="41">
        <f t="shared" si="29"/>
        <v>6.444444444444445</v>
      </c>
      <c r="AV61" s="40" t="str">
        <f t="shared" si="30"/>
        <v>TBK</v>
      </c>
      <c r="AW61" s="22">
        <f t="shared" si="18"/>
        <v>210</v>
      </c>
      <c r="AX61" s="25">
        <f t="shared" si="31"/>
        <v>6.5625</v>
      </c>
      <c r="AY61" s="22" t="str">
        <f t="shared" si="32"/>
        <v>TBK</v>
      </c>
      <c r="AZ61" s="22">
        <f t="shared" si="33"/>
        <v>212</v>
      </c>
      <c r="BA61" s="25">
        <f t="shared" si="34"/>
        <v>6.625</v>
      </c>
      <c r="BB61" s="22" t="str">
        <f t="shared" si="35"/>
        <v>TBK</v>
      </c>
      <c r="BC61" s="17"/>
      <c r="BD61" s="17"/>
      <c r="BE61" s="17"/>
      <c r="BF61" s="17"/>
    </row>
    <row r="62" spans="1:58" s="18" customFormat="1" ht="27" customHeight="1">
      <c r="A62" s="16">
        <v>53</v>
      </c>
      <c r="B62" s="28" t="s">
        <v>54</v>
      </c>
      <c r="C62" s="33" t="s">
        <v>55</v>
      </c>
      <c r="D62" s="29">
        <v>1</v>
      </c>
      <c r="E62" s="22">
        <v>3</v>
      </c>
      <c r="F62" s="22">
        <v>6</v>
      </c>
      <c r="G62" s="22">
        <v>8</v>
      </c>
      <c r="H62" s="22"/>
      <c r="I62" s="22">
        <v>6</v>
      </c>
      <c r="J62" s="22"/>
      <c r="K62" s="22">
        <v>5</v>
      </c>
      <c r="L62" s="22"/>
      <c r="M62" s="22">
        <v>6</v>
      </c>
      <c r="N62" s="22"/>
      <c r="O62" s="22">
        <v>9</v>
      </c>
      <c r="P62" s="22"/>
      <c r="Q62" s="22">
        <v>7</v>
      </c>
      <c r="R62" s="22"/>
      <c r="S62" s="22">
        <v>10</v>
      </c>
      <c r="T62" s="22"/>
      <c r="U62" s="22">
        <v>8</v>
      </c>
      <c r="V62" s="22"/>
      <c r="W62" s="22">
        <v>8</v>
      </c>
      <c r="X62" s="22"/>
      <c r="Y62" s="22">
        <v>5</v>
      </c>
      <c r="Z62" s="22"/>
      <c r="AA62" s="22">
        <f t="shared" si="19"/>
        <v>151</v>
      </c>
      <c r="AB62" s="25">
        <f t="shared" si="20"/>
        <v>6.565217391304348</v>
      </c>
      <c r="AC62" s="22" t="str">
        <f t="shared" si="21"/>
        <v>TBK</v>
      </c>
      <c r="AD62" s="22">
        <f t="shared" si="22"/>
        <v>157</v>
      </c>
      <c r="AE62" s="25">
        <f t="shared" si="23"/>
        <v>6.826086956521739</v>
      </c>
      <c r="AF62" s="22" t="str">
        <f t="shared" si="24"/>
        <v>TBK</v>
      </c>
      <c r="AG62" s="22">
        <v>7</v>
      </c>
      <c r="AH62" s="22"/>
      <c r="AI62" s="22"/>
      <c r="AJ62" s="22"/>
      <c r="AK62" s="22">
        <v>7</v>
      </c>
      <c r="AL62" s="22"/>
      <c r="AM62" s="22">
        <v>6</v>
      </c>
      <c r="AN62" s="22"/>
      <c r="AO62" s="22">
        <v>5</v>
      </c>
      <c r="AP62" s="22"/>
      <c r="AQ62" s="40">
        <f t="shared" si="25"/>
        <v>55</v>
      </c>
      <c r="AR62" s="41">
        <f t="shared" si="26"/>
        <v>6.111111111111111</v>
      </c>
      <c r="AS62" s="40" t="str">
        <f t="shared" si="27"/>
        <v>TBK</v>
      </c>
      <c r="AT62" s="40">
        <f t="shared" si="28"/>
        <v>55</v>
      </c>
      <c r="AU62" s="41">
        <f t="shared" si="29"/>
        <v>6.111111111111111</v>
      </c>
      <c r="AV62" s="40" t="str">
        <f t="shared" si="30"/>
        <v>TBK</v>
      </c>
      <c r="AW62" s="22">
        <f t="shared" si="18"/>
        <v>206</v>
      </c>
      <c r="AX62" s="25">
        <f t="shared" si="31"/>
        <v>6.4375</v>
      </c>
      <c r="AY62" s="22" t="str">
        <f t="shared" si="32"/>
        <v>TBK</v>
      </c>
      <c r="AZ62" s="22">
        <f t="shared" si="33"/>
        <v>212</v>
      </c>
      <c r="BA62" s="25">
        <f t="shared" si="34"/>
        <v>6.625</v>
      </c>
      <c r="BB62" s="22" t="str">
        <f t="shared" si="35"/>
        <v>TBK</v>
      </c>
      <c r="BC62" s="17"/>
      <c r="BD62" s="17"/>
      <c r="BE62" s="17"/>
      <c r="BF62" s="17"/>
    </row>
    <row r="63" spans="1:58" s="18" customFormat="1" ht="27" customHeight="1">
      <c r="A63" s="16">
        <v>54</v>
      </c>
      <c r="B63" s="28" t="s">
        <v>77</v>
      </c>
      <c r="C63" s="33" t="s">
        <v>28</v>
      </c>
      <c r="D63" s="29">
        <v>4</v>
      </c>
      <c r="E63" s="22">
        <v>3</v>
      </c>
      <c r="F63" s="22">
        <v>5</v>
      </c>
      <c r="G63" s="22">
        <v>8</v>
      </c>
      <c r="H63" s="22"/>
      <c r="I63" s="22">
        <v>7</v>
      </c>
      <c r="J63" s="22"/>
      <c r="K63" s="22">
        <v>5</v>
      </c>
      <c r="L63" s="22"/>
      <c r="M63" s="22">
        <v>6</v>
      </c>
      <c r="N63" s="22"/>
      <c r="O63" s="22">
        <v>4</v>
      </c>
      <c r="P63" s="22">
        <v>8</v>
      </c>
      <c r="Q63" s="22">
        <v>6</v>
      </c>
      <c r="R63" s="22"/>
      <c r="S63" s="22">
        <v>5</v>
      </c>
      <c r="T63" s="22"/>
      <c r="U63" s="22">
        <v>8</v>
      </c>
      <c r="V63" s="22"/>
      <c r="W63" s="22">
        <v>7</v>
      </c>
      <c r="X63" s="22"/>
      <c r="Y63" s="22">
        <v>7</v>
      </c>
      <c r="Z63" s="22"/>
      <c r="AA63" s="22">
        <f t="shared" si="19"/>
        <v>142</v>
      </c>
      <c r="AB63" s="25">
        <f t="shared" si="20"/>
        <v>6.173913043478261</v>
      </c>
      <c r="AC63" s="22" t="str">
        <f t="shared" si="21"/>
        <v>TBK</v>
      </c>
      <c r="AD63" s="22">
        <f t="shared" si="22"/>
        <v>150</v>
      </c>
      <c r="AE63" s="25">
        <f t="shared" si="23"/>
        <v>6.521739130434782</v>
      </c>
      <c r="AF63" s="22" t="str">
        <f t="shared" si="24"/>
        <v>TBK</v>
      </c>
      <c r="AG63" s="22">
        <v>6</v>
      </c>
      <c r="AH63" s="22"/>
      <c r="AI63" s="22"/>
      <c r="AJ63" s="22"/>
      <c r="AK63" s="22">
        <v>7</v>
      </c>
      <c r="AL63" s="22"/>
      <c r="AM63" s="22">
        <v>7</v>
      </c>
      <c r="AN63" s="22"/>
      <c r="AO63" s="22">
        <v>8</v>
      </c>
      <c r="AP63" s="22"/>
      <c r="AQ63" s="40">
        <f t="shared" si="25"/>
        <v>63</v>
      </c>
      <c r="AR63" s="41">
        <f t="shared" si="26"/>
        <v>7</v>
      </c>
      <c r="AS63" s="40" t="str">
        <f t="shared" si="27"/>
        <v>Khá</v>
      </c>
      <c r="AT63" s="40">
        <f t="shared" si="28"/>
        <v>63</v>
      </c>
      <c r="AU63" s="41">
        <f t="shared" si="29"/>
        <v>7</v>
      </c>
      <c r="AV63" s="40" t="str">
        <f t="shared" si="30"/>
        <v>Khá</v>
      </c>
      <c r="AW63" s="22">
        <f t="shared" si="18"/>
        <v>205</v>
      </c>
      <c r="AX63" s="25">
        <f t="shared" si="31"/>
        <v>6.40625</v>
      </c>
      <c r="AY63" s="22" t="str">
        <f t="shared" si="32"/>
        <v>TBK</v>
      </c>
      <c r="AZ63" s="22">
        <f t="shared" si="33"/>
        <v>213</v>
      </c>
      <c r="BA63" s="25">
        <f t="shared" si="34"/>
        <v>6.65625</v>
      </c>
      <c r="BB63" s="22" t="str">
        <f t="shared" si="35"/>
        <v>TBK</v>
      </c>
      <c r="BC63" s="17"/>
      <c r="BD63" s="17"/>
      <c r="BE63" s="17"/>
      <c r="BF63" s="17"/>
    </row>
    <row r="64" spans="1:58" s="18" customFormat="1" ht="27" customHeight="1">
      <c r="A64" s="16">
        <v>55</v>
      </c>
      <c r="B64" s="28" t="s">
        <v>29</v>
      </c>
      <c r="C64" s="33" t="s">
        <v>101</v>
      </c>
      <c r="D64" s="29">
        <v>4</v>
      </c>
      <c r="E64" s="22">
        <v>3</v>
      </c>
      <c r="F64" s="22">
        <v>5</v>
      </c>
      <c r="G64" s="22">
        <v>6</v>
      </c>
      <c r="H64" s="22"/>
      <c r="I64" s="22">
        <v>6</v>
      </c>
      <c r="J64" s="22"/>
      <c r="K64" s="22">
        <v>9</v>
      </c>
      <c r="L64" s="22"/>
      <c r="M64" s="22">
        <v>5</v>
      </c>
      <c r="N64" s="22"/>
      <c r="O64" s="22">
        <v>4</v>
      </c>
      <c r="P64" s="22">
        <v>5</v>
      </c>
      <c r="Q64" s="22">
        <v>5</v>
      </c>
      <c r="R64" s="22"/>
      <c r="S64" s="22">
        <v>6</v>
      </c>
      <c r="T64" s="22"/>
      <c r="U64" s="22">
        <v>7</v>
      </c>
      <c r="V64" s="22"/>
      <c r="W64" s="22">
        <v>10</v>
      </c>
      <c r="X64" s="22"/>
      <c r="Y64" s="22">
        <v>9</v>
      </c>
      <c r="Z64" s="22"/>
      <c r="AA64" s="22">
        <f t="shared" si="19"/>
        <v>146</v>
      </c>
      <c r="AB64" s="25">
        <f t="shared" si="20"/>
        <v>6.3478260869565215</v>
      </c>
      <c r="AC64" s="22" t="str">
        <f t="shared" si="21"/>
        <v>TBK</v>
      </c>
      <c r="AD64" s="22">
        <f t="shared" si="22"/>
        <v>151</v>
      </c>
      <c r="AE64" s="25">
        <f t="shared" si="23"/>
        <v>6.565217391304348</v>
      </c>
      <c r="AF64" s="22" t="str">
        <f t="shared" si="24"/>
        <v>TBK</v>
      </c>
      <c r="AG64" s="22">
        <v>7</v>
      </c>
      <c r="AH64" s="22"/>
      <c r="AI64" s="22"/>
      <c r="AJ64" s="22"/>
      <c r="AK64" s="22">
        <v>7</v>
      </c>
      <c r="AL64" s="22"/>
      <c r="AM64" s="22">
        <v>6</v>
      </c>
      <c r="AN64" s="22"/>
      <c r="AO64" s="22">
        <v>7</v>
      </c>
      <c r="AP64" s="22"/>
      <c r="AQ64" s="40">
        <f t="shared" si="25"/>
        <v>59</v>
      </c>
      <c r="AR64" s="41">
        <f t="shared" si="26"/>
        <v>6.555555555555555</v>
      </c>
      <c r="AS64" s="40" t="str">
        <f t="shared" si="27"/>
        <v>TBK</v>
      </c>
      <c r="AT64" s="40">
        <f t="shared" si="28"/>
        <v>59</v>
      </c>
      <c r="AU64" s="41">
        <f t="shared" si="29"/>
        <v>6.555555555555555</v>
      </c>
      <c r="AV64" s="40" t="str">
        <f t="shared" si="30"/>
        <v>TBK</v>
      </c>
      <c r="AW64" s="22">
        <f t="shared" si="18"/>
        <v>205</v>
      </c>
      <c r="AX64" s="25">
        <f t="shared" si="31"/>
        <v>6.40625</v>
      </c>
      <c r="AY64" s="22" t="str">
        <f t="shared" si="32"/>
        <v>TBK</v>
      </c>
      <c r="AZ64" s="22">
        <f t="shared" si="33"/>
        <v>210</v>
      </c>
      <c r="BA64" s="25">
        <f t="shared" si="34"/>
        <v>6.5625</v>
      </c>
      <c r="BB64" s="22" t="str">
        <f t="shared" si="35"/>
        <v>TBK</v>
      </c>
      <c r="BC64" s="17"/>
      <c r="BD64" s="17"/>
      <c r="BE64" s="17"/>
      <c r="BF64" s="17"/>
    </row>
    <row r="65" spans="1:58" s="18" customFormat="1" ht="27" customHeight="1">
      <c r="A65" s="16">
        <v>56</v>
      </c>
      <c r="B65" s="28" t="s">
        <v>126</v>
      </c>
      <c r="C65" s="33" t="s">
        <v>3</v>
      </c>
      <c r="D65" s="29">
        <v>4</v>
      </c>
      <c r="E65" s="27">
        <v>0</v>
      </c>
      <c r="F65" s="22">
        <v>6</v>
      </c>
      <c r="G65" s="22">
        <v>7</v>
      </c>
      <c r="H65" s="22"/>
      <c r="I65" s="22">
        <v>7</v>
      </c>
      <c r="J65" s="22"/>
      <c r="K65" s="22">
        <v>5</v>
      </c>
      <c r="L65" s="22"/>
      <c r="M65" s="22">
        <v>5</v>
      </c>
      <c r="N65" s="22"/>
      <c r="O65" s="22">
        <v>9</v>
      </c>
      <c r="P65" s="22"/>
      <c r="Q65" s="22">
        <v>7</v>
      </c>
      <c r="R65" s="22"/>
      <c r="S65" s="22">
        <v>8</v>
      </c>
      <c r="T65" s="22"/>
      <c r="U65" s="22">
        <v>7</v>
      </c>
      <c r="V65" s="22"/>
      <c r="W65" s="22">
        <v>8</v>
      </c>
      <c r="X65" s="22"/>
      <c r="Y65" s="22">
        <v>8</v>
      </c>
      <c r="Z65" s="22"/>
      <c r="AA65" s="22">
        <f t="shared" si="19"/>
        <v>148</v>
      </c>
      <c r="AB65" s="25">
        <f t="shared" si="20"/>
        <v>6.434782608695652</v>
      </c>
      <c r="AC65" s="22" t="str">
        <f t="shared" si="21"/>
        <v>TBK</v>
      </c>
      <c r="AD65" s="22">
        <f t="shared" si="22"/>
        <v>160</v>
      </c>
      <c r="AE65" s="25">
        <f t="shared" si="23"/>
        <v>6.956521739130435</v>
      </c>
      <c r="AF65" s="22" t="str">
        <f t="shared" si="24"/>
        <v>TBK</v>
      </c>
      <c r="AG65" s="22">
        <v>7</v>
      </c>
      <c r="AH65" s="22"/>
      <c r="AI65" s="22"/>
      <c r="AJ65" s="22"/>
      <c r="AK65" s="22">
        <v>7</v>
      </c>
      <c r="AL65" s="22"/>
      <c r="AM65" s="22">
        <v>6</v>
      </c>
      <c r="AN65" s="22"/>
      <c r="AO65" s="22">
        <v>6</v>
      </c>
      <c r="AP65" s="22"/>
      <c r="AQ65" s="40">
        <f t="shared" si="25"/>
        <v>57</v>
      </c>
      <c r="AR65" s="41">
        <f t="shared" si="26"/>
        <v>6.333333333333333</v>
      </c>
      <c r="AS65" s="40" t="str">
        <f t="shared" si="27"/>
        <v>TBK</v>
      </c>
      <c r="AT65" s="40">
        <f t="shared" si="28"/>
        <v>57</v>
      </c>
      <c r="AU65" s="41">
        <f t="shared" si="29"/>
        <v>6.333333333333333</v>
      </c>
      <c r="AV65" s="40" t="str">
        <f t="shared" si="30"/>
        <v>TBK</v>
      </c>
      <c r="AW65" s="22">
        <f t="shared" si="18"/>
        <v>205</v>
      </c>
      <c r="AX65" s="25">
        <f t="shared" si="31"/>
        <v>6.40625</v>
      </c>
      <c r="AY65" s="22" t="str">
        <f t="shared" si="32"/>
        <v>TBK</v>
      </c>
      <c r="AZ65" s="22">
        <f t="shared" si="33"/>
        <v>217</v>
      </c>
      <c r="BA65" s="25">
        <f t="shared" si="34"/>
        <v>6.78125</v>
      </c>
      <c r="BB65" s="22" t="str">
        <f t="shared" si="35"/>
        <v>TBK</v>
      </c>
      <c r="BC65" s="17"/>
      <c r="BD65" s="17"/>
      <c r="BE65" s="17"/>
      <c r="BF65" s="17"/>
    </row>
    <row r="66" spans="1:58" s="18" customFormat="1" ht="27" customHeight="1">
      <c r="A66" s="16">
        <v>57</v>
      </c>
      <c r="B66" s="28" t="s">
        <v>105</v>
      </c>
      <c r="C66" s="33" t="s">
        <v>106</v>
      </c>
      <c r="D66" s="29">
        <v>2</v>
      </c>
      <c r="E66" s="22">
        <v>1</v>
      </c>
      <c r="F66" s="22">
        <v>6</v>
      </c>
      <c r="G66" s="22">
        <v>6</v>
      </c>
      <c r="H66" s="22"/>
      <c r="I66" s="22">
        <v>8</v>
      </c>
      <c r="J66" s="22"/>
      <c r="K66" s="22">
        <v>2</v>
      </c>
      <c r="L66" s="22">
        <v>8</v>
      </c>
      <c r="M66" s="22">
        <v>7</v>
      </c>
      <c r="N66" s="22"/>
      <c r="O66" s="22">
        <v>9</v>
      </c>
      <c r="P66" s="22"/>
      <c r="Q66" s="22">
        <v>5</v>
      </c>
      <c r="R66" s="22"/>
      <c r="S66" s="22">
        <v>8</v>
      </c>
      <c r="T66" s="22"/>
      <c r="U66" s="22">
        <v>9</v>
      </c>
      <c r="V66" s="22"/>
      <c r="W66" s="22">
        <v>8</v>
      </c>
      <c r="X66" s="22"/>
      <c r="Y66" s="22">
        <v>6</v>
      </c>
      <c r="Z66" s="22"/>
      <c r="AA66" s="22">
        <f t="shared" si="19"/>
        <v>146</v>
      </c>
      <c r="AB66" s="25">
        <f t="shared" si="20"/>
        <v>6.3478260869565215</v>
      </c>
      <c r="AC66" s="22" t="str">
        <f t="shared" si="21"/>
        <v>TBK</v>
      </c>
      <c r="AD66" s="22">
        <f t="shared" si="22"/>
        <v>162</v>
      </c>
      <c r="AE66" s="25">
        <f t="shared" si="23"/>
        <v>7.043478260869565</v>
      </c>
      <c r="AF66" s="22" t="str">
        <f t="shared" si="24"/>
        <v>Khá</v>
      </c>
      <c r="AG66" s="22">
        <v>6</v>
      </c>
      <c r="AH66" s="22"/>
      <c r="AI66" s="22"/>
      <c r="AJ66" s="22"/>
      <c r="AK66" s="22">
        <v>8</v>
      </c>
      <c r="AL66" s="22"/>
      <c r="AM66" s="22">
        <v>6</v>
      </c>
      <c r="AN66" s="22"/>
      <c r="AO66" s="22">
        <v>7</v>
      </c>
      <c r="AP66" s="22"/>
      <c r="AQ66" s="40">
        <f t="shared" si="25"/>
        <v>58</v>
      </c>
      <c r="AR66" s="41">
        <f t="shared" si="26"/>
        <v>6.444444444444445</v>
      </c>
      <c r="AS66" s="40" t="str">
        <f t="shared" si="27"/>
        <v>TBK</v>
      </c>
      <c r="AT66" s="40">
        <f t="shared" si="28"/>
        <v>58</v>
      </c>
      <c r="AU66" s="41">
        <f t="shared" si="29"/>
        <v>6.444444444444445</v>
      </c>
      <c r="AV66" s="40" t="str">
        <f t="shared" si="30"/>
        <v>TBK</v>
      </c>
      <c r="AW66" s="22">
        <f t="shared" si="18"/>
        <v>204</v>
      </c>
      <c r="AX66" s="25">
        <f t="shared" si="31"/>
        <v>6.375</v>
      </c>
      <c r="AY66" s="22" t="str">
        <f t="shared" si="32"/>
        <v>TBK</v>
      </c>
      <c r="AZ66" s="22">
        <f t="shared" si="33"/>
        <v>220</v>
      </c>
      <c r="BA66" s="25">
        <f t="shared" si="34"/>
        <v>6.875</v>
      </c>
      <c r="BB66" s="22" t="str">
        <f t="shared" si="35"/>
        <v>TBK</v>
      </c>
      <c r="BC66" s="17"/>
      <c r="BD66" s="17"/>
      <c r="BE66" s="17"/>
      <c r="BF66" s="17"/>
    </row>
    <row r="67" spans="1:58" s="18" customFormat="1" ht="27" customHeight="1">
      <c r="A67" s="16">
        <v>58</v>
      </c>
      <c r="B67" s="28" t="s">
        <v>104</v>
      </c>
      <c r="C67" s="33" t="s">
        <v>103</v>
      </c>
      <c r="D67" s="29">
        <v>4</v>
      </c>
      <c r="E67" s="22">
        <v>4</v>
      </c>
      <c r="F67" s="22">
        <v>5</v>
      </c>
      <c r="G67" s="22">
        <v>3</v>
      </c>
      <c r="H67" s="22">
        <v>7</v>
      </c>
      <c r="I67" s="22">
        <v>6</v>
      </c>
      <c r="J67" s="22"/>
      <c r="K67" s="22">
        <v>6</v>
      </c>
      <c r="L67" s="22"/>
      <c r="M67" s="22">
        <v>6</v>
      </c>
      <c r="N67" s="22"/>
      <c r="O67" s="22">
        <v>4</v>
      </c>
      <c r="P67" s="22">
        <v>8</v>
      </c>
      <c r="Q67" s="22">
        <v>5</v>
      </c>
      <c r="R67" s="22"/>
      <c r="S67" s="22">
        <v>6</v>
      </c>
      <c r="T67" s="22"/>
      <c r="U67" s="22">
        <v>7</v>
      </c>
      <c r="V67" s="22"/>
      <c r="W67" s="22">
        <v>9</v>
      </c>
      <c r="X67" s="22"/>
      <c r="Y67" s="22">
        <v>9</v>
      </c>
      <c r="Z67" s="22"/>
      <c r="AA67" s="22">
        <f t="shared" si="19"/>
        <v>144</v>
      </c>
      <c r="AB67" s="25">
        <f t="shared" si="20"/>
        <v>6.260869565217392</v>
      </c>
      <c r="AC67" s="22" t="str">
        <f t="shared" si="21"/>
        <v>TBK</v>
      </c>
      <c r="AD67" s="22">
        <f t="shared" si="22"/>
        <v>154</v>
      </c>
      <c r="AE67" s="25">
        <f t="shared" si="23"/>
        <v>6.695652173913044</v>
      </c>
      <c r="AF67" s="22" t="str">
        <f t="shared" si="24"/>
        <v>TBK</v>
      </c>
      <c r="AG67" s="22">
        <v>7</v>
      </c>
      <c r="AH67" s="22"/>
      <c r="AI67" s="22"/>
      <c r="AJ67" s="22"/>
      <c r="AK67" s="22">
        <v>7</v>
      </c>
      <c r="AL67" s="22"/>
      <c r="AM67" s="22">
        <v>5</v>
      </c>
      <c r="AN67" s="22"/>
      <c r="AO67" s="22">
        <v>6</v>
      </c>
      <c r="AP67" s="22"/>
      <c r="AQ67" s="40">
        <f t="shared" si="25"/>
        <v>53</v>
      </c>
      <c r="AR67" s="41">
        <f t="shared" si="26"/>
        <v>5.888888888888889</v>
      </c>
      <c r="AS67" s="40" t="str">
        <f t="shared" si="27"/>
        <v>TB</v>
      </c>
      <c r="AT67" s="40">
        <f t="shared" si="28"/>
        <v>53</v>
      </c>
      <c r="AU67" s="41">
        <f t="shared" si="29"/>
        <v>5.888888888888889</v>
      </c>
      <c r="AV67" s="40" t="str">
        <f t="shared" si="30"/>
        <v>TB</v>
      </c>
      <c r="AW67" s="22">
        <f t="shared" si="18"/>
        <v>197</v>
      </c>
      <c r="AX67" s="25">
        <f t="shared" si="31"/>
        <v>6.15625</v>
      </c>
      <c r="AY67" s="22" t="str">
        <f t="shared" si="32"/>
        <v>TBK</v>
      </c>
      <c r="AZ67" s="22">
        <f t="shared" si="33"/>
        <v>207</v>
      </c>
      <c r="BA67" s="25">
        <f t="shared" si="34"/>
        <v>6.46875</v>
      </c>
      <c r="BB67" s="22" t="str">
        <f t="shared" si="35"/>
        <v>TBK</v>
      </c>
      <c r="BC67" s="17">
        <f>58-38</f>
        <v>20</v>
      </c>
      <c r="BD67" s="17"/>
      <c r="BE67" s="17"/>
      <c r="BF67" s="17"/>
    </row>
    <row r="68" spans="1:58" s="18" customFormat="1" ht="27" customHeight="1">
      <c r="A68" s="16">
        <v>59</v>
      </c>
      <c r="B68" s="28" t="s">
        <v>90</v>
      </c>
      <c r="C68" s="33" t="s">
        <v>91</v>
      </c>
      <c r="D68" s="29">
        <v>3</v>
      </c>
      <c r="E68" s="22">
        <v>2</v>
      </c>
      <c r="F68" s="22">
        <v>6</v>
      </c>
      <c r="G68" s="22">
        <v>2</v>
      </c>
      <c r="H68" s="22">
        <v>5</v>
      </c>
      <c r="I68" s="22">
        <v>7</v>
      </c>
      <c r="J68" s="22"/>
      <c r="K68" s="22">
        <v>5</v>
      </c>
      <c r="L68" s="22"/>
      <c r="M68" s="22">
        <v>7</v>
      </c>
      <c r="N68" s="22"/>
      <c r="O68" s="22">
        <v>4</v>
      </c>
      <c r="P68" s="22">
        <v>8</v>
      </c>
      <c r="Q68" s="22">
        <v>6</v>
      </c>
      <c r="R68" s="22"/>
      <c r="S68" s="22">
        <v>9</v>
      </c>
      <c r="T68" s="22"/>
      <c r="U68" s="22">
        <v>6</v>
      </c>
      <c r="V68" s="22"/>
      <c r="W68" s="22">
        <v>6</v>
      </c>
      <c r="X68" s="22"/>
      <c r="Y68" s="22">
        <v>4</v>
      </c>
      <c r="Z68" s="22">
        <v>7</v>
      </c>
      <c r="AA68" s="22">
        <f t="shared" si="19"/>
        <v>126</v>
      </c>
      <c r="AB68" s="25">
        <f t="shared" si="20"/>
        <v>5.478260869565218</v>
      </c>
      <c r="AC68" s="22" t="str">
        <f t="shared" si="21"/>
        <v>TB</v>
      </c>
      <c r="AD68" s="22">
        <f t="shared" si="22"/>
        <v>153</v>
      </c>
      <c r="AE68" s="25">
        <f t="shared" si="23"/>
        <v>6.6521739130434785</v>
      </c>
      <c r="AF68" s="22" t="str">
        <f t="shared" si="24"/>
        <v>TBK</v>
      </c>
      <c r="AG68" s="22">
        <v>6</v>
      </c>
      <c r="AH68" s="22"/>
      <c r="AI68" s="22">
        <v>5</v>
      </c>
      <c r="AJ68" s="22"/>
      <c r="AK68" s="22"/>
      <c r="AL68" s="22"/>
      <c r="AM68" s="22">
        <v>7</v>
      </c>
      <c r="AN68" s="22"/>
      <c r="AO68" s="22">
        <v>7</v>
      </c>
      <c r="AP68" s="22"/>
      <c r="AQ68" s="40">
        <f t="shared" si="25"/>
        <v>59</v>
      </c>
      <c r="AR68" s="41">
        <f t="shared" si="26"/>
        <v>6.555555555555555</v>
      </c>
      <c r="AS68" s="40" t="str">
        <f t="shared" si="27"/>
        <v>TBK</v>
      </c>
      <c r="AT68" s="40">
        <f t="shared" si="28"/>
        <v>59</v>
      </c>
      <c r="AU68" s="41">
        <f t="shared" si="29"/>
        <v>6.555555555555555</v>
      </c>
      <c r="AV68" s="40" t="str">
        <f t="shared" si="30"/>
        <v>TBK</v>
      </c>
      <c r="AW68" s="22">
        <f t="shared" si="18"/>
        <v>185</v>
      </c>
      <c r="AX68" s="25">
        <f t="shared" si="31"/>
        <v>5.78125</v>
      </c>
      <c r="AY68" s="22" t="str">
        <f t="shared" si="32"/>
        <v>TB</v>
      </c>
      <c r="AZ68" s="22">
        <f t="shared" si="33"/>
        <v>212</v>
      </c>
      <c r="BA68" s="25">
        <f t="shared" si="34"/>
        <v>6.625</v>
      </c>
      <c r="BB68" s="22" t="str">
        <f t="shared" si="35"/>
        <v>TBK</v>
      </c>
      <c r="BC68" s="17">
        <f>9+29+20+4</f>
        <v>62</v>
      </c>
      <c r="BD68" s="17"/>
      <c r="BE68" s="17"/>
      <c r="BF68" s="17"/>
    </row>
    <row r="69" spans="1:58" s="18" customFormat="1" ht="27" customHeight="1">
      <c r="A69" s="16">
        <v>60</v>
      </c>
      <c r="B69" s="28" t="s">
        <v>107</v>
      </c>
      <c r="C69" s="33" t="s">
        <v>33</v>
      </c>
      <c r="D69" s="29">
        <v>3</v>
      </c>
      <c r="E69" s="22">
        <v>5</v>
      </c>
      <c r="F69" s="22"/>
      <c r="G69" s="22">
        <v>2</v>
      </c>
      <c r="H69" s="22">
        <v>6</v>
      </c>
      <c r="I69" s="22">
        <v>7</v>
      </c>
      <c r="J69" s="22"/>
      <c r="K69" s="22">
        <v>2</v>
      </c>
      <c r="L69" s="22">
        <v>9</v>
      </c>
      <c r="M69" s="22">
        <v>6</v>
      </c>
      <c r="N69" s="22"/>
      <c r="O69" s="22">
        <v>9</v>
      </c>
      <c r="P69" s="22"/>
      <c r="Q69" s="22">
        <v>6</v>
      </c>
      <c r="R69" s="22"/>
      <c r="S69" s="22">
        <v>5</v>
      </c>
      <c r="T69" s="22"/>
      <c r="U69" s="22">
        <v>8</v>
      </c>
      <c r="V69" s="22"/>
      <c r="W69" s="22">
        <v>8</v>
      </c>
      <c r="X69" s="22"/>
      <c r="Y69" s="22">
        <v>3</v>
      </c>
      <c r="Z69" s="22">
        <v>7</v>
      </c>
      <c r="AA69" s="22">
        <f t="shared" si="19"/>
        <v>127</v>
      </c>
      <c r="AB69" s="25">
        <f t="shared" si="20"/>
        <v>5.521739130434782</v>
      </c>
      <c r="AC69" s="22" t="str">
        <f t="shared" si="21"/>
        <v>TB</v>
      </c>
      <c r="AD69" s="22">
        <f t="shared" si="22"/>
        <v>154</v>
      </c>
      <c r="AE69" s="25">
        <f t="shared" si="23"/>
        <v>6.695652173913044</v>
      </c>
      <c r="AF69" s="22" t="str">
        <f t="shared" si="24"/>
        <v>TBK</v>
      </c>
      <c r="AG69" s="22">
        <v>8</v>
      </c>
      <c r="AH69" s="22"/>
      <c r="AI69" s="22"/>
      <c r="AJ69" s="22"/>
      <c r="AK69" s="22">
        <v>8</v>
      </c>
      <c r="AL69" s="22"/>
      <c r="AM69" s="22">
        <v>6</v>
      </c>
      <c r="AN69" s="22"/>
      <c r="AO69" s="22">
        <v>5</v>
      </c>
      <c r="AP69" s="22"/>
      <c r="AQ69" s="40">
        <f t="shared" si="25"/>
        <v>58</v>
      </c>
      <c r="AR69" s="41">
        <f t="shared" si="26"/>
        <v>6.444444444444445</v>
      </c>
      <c r="AS69" s="40" t="str">
        <f t="shared" si="27"/>
        <v>TBK</v>
      </c>
      <c r="AT69" s="40">
        <f t="shared" si="28"/>
        <v>58</v>
      </c>
      <c r="AU69" s="41">
        <f t="shared" si="29"/>
        <v>6.444444444444445</v>
      </c>
      <c r="AV69" s="40" t="str">
        <f t="shared" si="30"/>
        <v>TBK</v>
      </c>
      <c r="AW69" s="22">
        <f t="shared" si="18"/>
        <v>185</v>
      </c>
      <c r="AX69" s="25">
        <f t="shared" si="31"/>
        <v>5.78125</v>
      </c>
      <c r="AY69" s="22" t="str">
        <f t="shared" si="32"/>
        <v>TB</v>
      </c>
      <c r="AZ69" s="22">
        <f t="shared" si="33"/>
        <v>212</v>
      </c>
      <c r="BA69" s="25">
        <f t="shared" si="34"/>
        <v>6.625</v>
      </c>
      <c r="BB69" s="22" t="str">
        <f t="shared" si="35"/>
        <v>TBK</v>
      </c>
      <c r="BC69" s="17"/>
      <c r="BD69" s="17"/>
      <c r="BE69" s="17"/>
      <c r="BF69" s="17"/>
    </row>
    <row r="70" spans="1:58" s="18" customFormat="1" ht="27" customHeight="1">
      <c r="A70" s="16">
        <v>61</v>
      </c>
      <c r="B70" s="28" t="s">
        <v>57</v>
      </c>
      <c r="C70" s="33" t="s">
        <v>58</v>
      </c>
      <c r="D70" s="29">
        <v>2</v>
      </c>
      <c r="E70" s="22">
        <v>3</v>
      </c>
      <c r="F70" s="22">
        <v>7</v>
      </c>
      <c r="G70" s="22">
        <v>2</v>
      </c>
      <c r="H70" s="22">
        <v>6</v>
      </c>
      <c r="I70" s="22">
        <v>7</v>
      </c>
      <c r="J70" s="22"/>
      <c r="K70" s="22">
        <v>2</v>
      </c>
      <c r="L70" s="22">
        <v>8</v>
      </c>
      <c r="M70" s="22">
        <v>5</v>
      </c>
      <c r="N70" s="22"/>
      <c r="O70" s="22">
        <v>8</v>
      </c>
      <c r="P70" s="22"/>
      <c r="Q70" s="22">
        <v>6</v>
      </c>
      <c r="R70" s="22"/>
      <c r="S70" s="22">
        <v>7</v>
      </c>
      <c r="T70" s="22"/>
      <c r="U70" s="22">
        <v>9</v>
      </c>
      <c r="V70" s="22"/>
      <c r="W70" s="22">
        <v>8</v>
      </c>
      <c r="X70" s="22"/>
      <c r="Y70" s="22">
        <v>6</v>
      </c>
      <c r="Z70" s="22"/>
      <c r="AA70" s="22">
        <f t="shared" si="19"/>
        <v>138</v>
      </c>
      <c r="AB70" s="25">
        <f t="shared" si="20"/>
        <v>6</v>
      </c>
      <c r="AC70" s="22" t="str">
        <f t="shared" si="21"/>
        <v>TBK</v>
      </c>
      <c r="AD70" s="22">
        <f t="shared" si="22"/>
        <v>156</v>
      </c>
      <c r="AE70" s="25">
        <f t="shared" si="23"/>
        <v>6.782608695652174</v>
      </c>
      <c r="AF70" s="22" t="str">
        <f t="shared" si="24"/>
        <v>TBK</v>
      </c>
      <c r="AG70" s="22">
        <v>6</v>
      </c>
      <c r="AH70" s="22"/>
      <c r="AI70" s="22"/>
      <c r="AJ70" s="22"/>
      <c r="AK70" s="22">
        <v>7</v>
      </c>
      <c r="AL70" s="22"/>
      <c r="AM70" s="22">
        <v>5</v>
      </c>
      <c r="AN70" s="22"/>
      <c r="AO70" s="22">
        <v>3</v>
      </c>
      <c r="AP70" s="22"/>
      <c r="AQ70" s="40">
        <f t="shared" si="25"/>
        <v>45</v>
      </c>
      <c r="AR70" s="41">
        <f t="shared" si="26"/>
        <v>5</v>
      </c>
      <c r="AS70" s="40" t="str">
        <f t="shared" si="27"/>
        <v>TB</v>
      </c>
      <c r="AT70" s="40">
        <f t="shared" si="28"/>
        <v>45</v>
      </c>
      <c r="AU70" s="41">
        <f t="shared" si="29"/>
        <v>5</v>
      </c>
      <c r="AV70" s="40" t="str">
        <f t="shared" si="30"/>
        <v>TB</v>
      </c>
      <c r="AW70" s="22">
        <f t="shared" si="18"/>
        <v>183</v>
      </c>
      <c r="AX70" s="25">
        <f t="shared" si="31"/>
        <v>5.71875</v>
      </c>
      <c r="AY70" s="22" t="str">
        <f t="shared" si="32"/>
        <v>TB</v>
      </c>
      <c r="AZ70" s="22">
        <f t="shared" si="33"/>
        <v>201</v>
      </c>
      <c r="BA70" s="25">
        <f t="shared" si="34"/>
        <v>6.28125</v>
      </c>
      <c r="BB70" s="22" t="str">
        <f t="shared" si="35"/>
        <v>TBK</v>
      </c>
      <c r="BC70" s="17"/>
      <c r="BD70" s="17"/>
      <c r="BE70" s="17"/>
      <c r="BF70" s="17"/>
    </row>
    <row r="71" spans="1:58" s="18" customFormat="1" ht="27" customHeight="1">
      <c r="A71" s="16">
        <v>62</v>
      </c>
      <c r="B71" s="30" t="s">
        <v>133</v>
      </c>
      <c r="C71" s="34" t="s">
        <v>134</v>
      </c>
      <c r="D71" s="31">
        <v>3</v>
      </c>
      <c r="E71" s="22">
        <v>1</v>
      </c>
      <c r="F71" s="22">
        <v>5</v>
      </c>
      <c r="G71" s="22">
        <v>8</v>
      </c>
      <c r="H71" s="22"/>
      <c r="I71" s="22">
        <v>8</v>
      </c>
      <c r="J71" s="22"/>
      <c r="K71" s="22">
        <v>6</v>
      </c>
      <c r="L71" s="22"/>
      <c r="M71" s="22">
        <v>6</v>
      </c>
      <c r="N71" s="22"/>
      <c r="O71" s="22">
        <v>9</v>
      </c>
      <c r="P71" s="22"/>
      <c r="Q71" s="22">
        <v>6</v>
      </c>
      <c r="R71" s="22"/>
      <c r="S71" s="22">
        <v>9</v>
      </c>
      <c r="T71" s="22"/>
      <c r="U71" s="45">
        <v>0</v>
      </c>
      <c r="V71" s="22"/>
      <c r="W71" s="22">
        <v>6</v>
      </c>
      <c r="X71" s="22"/>
      <c r="Y71" s="22">
        <v>4</v>
      </c>
      <c r="Z71" s="22">
        <v>7</v>
      </c>
      <c r="AA71" s="22">
        <f t="shared" si="19"/>
        <v>117</v>
      </c>
      <c r="AB71" s="25">
        <f>AA71/20</f>
        <v>5.85</v>
      </c>
      <c r="AC71" s="22" t="str">
        <f t="shared" si="21"/>
        <v>TB</v>
      </c>
      <c r="AD71" s="22">
        <f t="shared" si="22"/>
        <v>137</v>
      </c>
      <c r="AE71" s="25">
        <f>AD71/20</f>
        <v>6.85</v>
      </c>
      <c r="AF71" s="22" t="str">
        <f t="shared" si="24"/>
        <v>TBK</v>
      </c>
      <c r="AG71" s="22">
        <v>7</v>
      </c>
      <c r="AH71" s="22"/>
      <c r="AI71" s="22">
        <v>3</v>
      </c>
      <c r="AJ71" s="22">
        <v>6</v>
      </c>
      <c r="AK71" s="22"/>
      <c r="AL71" s="22"/>
      <c r="AM71" s="22">
        <v>6</v>
      </c>
      <c r="AN71" s="22"/>
      <c r="AO71" s="22">
        <v>6</v>
      </c>
      <c r="AP71" s="22"/>
      <c r="AQ71" s="40">
        <f t="shared" si="25"/>
        <v>53</v>
      </c>
      <c r="AR71" s="41">
        <f t="shared" si="26"/>
        <v>5.888888888888889</v>
      </c>
      <c r="AS71" s="40" t="str">
        <f t="shared" si="27"/>
        <v>TB</v>
      </c>
      <c r="AT71" s="40">
        <f t="shared" si="28"/>
        <v>56</v>
      </c>
      <c r="AU71" s="41">
        <f t="shared" si="29"/>
        <v>6.222222222222222</v>
      </c>
      <c r="AV71" s="40" t="str">
        <f t="shared" si="30"/>
        <v>TBK</v>
      </c>
      <c r="AW71" s="22">
        <f t="shared" si="18"/>
        <v>170</v>
      </c>
      <c r="AX71" s="25">
        <f t="shared" si="31"/>
        <v>5.3125</v>
      </c>
      <c r="AY71" s="22" t="str">
        <f t="shared" si="32"/>
        <v>TB</v>
      </c>
      <c r="AZ71" s="22">
        <f t="shared" si="33"/>
        <v>193</v>
      </c>
      <c r="BA71" s="25">
        <f t="shared" si="34"/>
        <v>6.03125</v>
      </c>
      <c r="BB71" s="22" t="str">
        <f t="shared" si="35"/>
        <v>TBK</v>
      </c>
      <c r="BC71" s="17">
        <f>62-46</f>
        <v>16</v>
      </c>
      <c r="BD71" s="49">
        <f>(16/62)*100</f>
        <v>25.806451612903224</v>
      </c>
      <c r="BE71" s="17"/>
      <c r="BF71" s="17"/>
    </row>
    <row r="72" ht="16.5">
      <c r="AA72" s="26"/>
    </row>
    <row r="73" spans="1:58" s="18" customFormat="1" ht="27" customHeight="1">
      <c r="A73" s="17"/>
      <c r="C73" s="24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18" customFormat="1" ht="27" customHeight="1">
      <c r="A74" s="17"/>
      <c r="C74" s="24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>
        <f>9+37+16</f>
        <v>62</v>
      </c>
      <c r="BD74" s="17"/>
      <c r="BE74" s="17"/>
      <c r="BF74" s="17"/>
    </row>
    <row r="75" spans="1:58" s="18" customFormat="1" ht="27" customHeight="1">
      <c r="A75" s="17"/>
      <c r="C75" s="24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18" customFormat="1" ht="27" customHeight="1">
      <c r="A76" s="17"/>
      <c r="C76" s="24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18" customFormat="1" ht="27" customHeight="1">
      <c r="A77" s="17"/>
      <c r="C77" s="24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18" customFormat="1" ht="27" customHeight="1">
      <c r="A78" s="17"/>
      <c r="C78" s="24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18" customFormat="1" ht="27" customHeight="1">
      <c r="A79" s="17"/>
      <c r="C79" s="24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18" customFormat="1" ht="27" customHeight="1">
      <c r="A80" s="17"/>
      <c r="C80" s="24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18" customFormat="1" ht="27" customHeight="1">
      <c r="A81" s="17"/>
      <c r="C81" s="24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18" customFormat="1" ht="27" customHeight="1">
      <c r="A82" s="17"/>
      <c r="C82" s="24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18" customFormat="1" ht="27" customHeight="1">
      <c r="A83" s="17"/>
      <c r="C83" s="24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18" customFormat="1" ht="27" customHeight="1">
      <c r="A84" s="17"/>
      <c r="C84" s="24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18" customFormat="1" ht="27" customHeight="1">
      <c r="A85" s="17"/>
      <c r="C85" s="24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18" customFormat="1" ht="27" customHeight="1">
      <c r="A86" s="17"/>
      <c r="C86" s="24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8" customFormat="1" ht="27" customHeight="1">
      <c r="A87" s="6"/>
      <c r="C87" s="3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1:58" s="8" customFormat="1" ht="27" customHeight="1">
      <c r="A88" s="6"/>
      <c r="C88" s="3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1:58" s="8" customFormat="1" ht="27" customHeight="1">
      <c r="A89" s="6"/>
      <c r="C89" s="3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</row>
    <row r="90" spans="1:58" s="8" customFormat="1" ht="27" customHeight="1">
      <c r="A90" s="6"/>
      <c r="C90" s="3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  <row r="91" spans="1:58" s="8" customFormat="1" ht="27" customHeight="1">
      <c r="A91" s="6"/>
      <c r="C91" s="3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 spans="1:58" s="8" customFormat="1" ht="27" customHeight="1">
      <c r="A92" s="6"/>
      <c r="C92" s="3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</row>
    <row r="93" spans="1:58" s="8" customFormat="1" ht="27" customHeight="1">
      <c r="A93" s="11"/>
      <c r="B93" s="12"/>
      <c r="C93" s="36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6"/>
      <c r="BD93" s="6"/>
      <c r="BE93" s="6"/>
      <c r="BF93" s="6"/>
    </row>
    <row r="94" spans="1:58" s="8" customFormat="1" ht="27" customHeight="1">
      <c r="A94" s="11"/>
      <c r="B94" s="12"/>
      <c r="C94" s="36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6"/>
      <c r="BD94" s="6"/>
      <c r="BE94" s="6"/>
      <c r="BF94" s="6"/>
    </row>
    <row r="95" spans="1:58" s="8" customFormat="1" ht="27" customHeight="1">
      <c r="A95" s="11"/>
      <c r="B95" s="12"/>
      <c r="C95" s="36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6"/>
      <c r="BD95" s="6"/>
      <c r="BE95" s="6"/>
      <c r="BF95" s="6"/>
    </row>
    <row r="96" spans="1:58" s="8" customFormat="1" ht="27" customHeight="1">
      <c r="A96" s="11"/>
      <c r="B96" s="12"/>
      <c r="C96" s="36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6"/>
      <c r="BD96" s="6"/>
      <c r="BE96" s="6"/>
      <c r="BF96" s="6"/>
    </row>
    <row r="97" spans="1:58" s="8" customFormat="1" ht="27" customHeight="1">
      <c r="A97" s="11"/>
      <c r="B97" s="12"/>
      <c r="C97" s="36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6"/>
      <c r="BD97" s="6"/>
      <c r="BE97" s="6"/>
      <c r="BF97" s="6"/>
    </row>
    <row r="98" spans="1:58" s="8" customFormat="1" ht="27" customHeight="1">
      <c r="A98" s="6"/>
      <c r="C98" s="3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</row>
    <row r="99" spans="1:58" s="8" customFormat="1" ht="27" customHeight="1">
      <c r="A99" s="6"/>
      <c r="C99" s="3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</row>
    <row r="100" spans="1:58" s="8" customFormat="1" ht="27" customHeight="1">
      <c r="A100" s="6"/>
      <c r="C100" s="3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</row>
    <row r="101" spans="1:58" s="8" customFormat="1" ht="27" customHeight="1">
      <c r="A101" s="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 spans="1:58" s="8" customFormat="1" ht="27" customHeight="1">
      <c r="A102" s="6"/>
      <c r="C102" s="3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</row>
    <row r="103" spans="1:58" s="8" customFormat="1" ht="27" customHeight="1">
      <c r="A103" s="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</row>
    <row r="104" spans="1:58" s="8" customFormat="1" ht="27" customHeight="1">
      <c r="A104" s="6"/>
      <c r="C104" s="3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</row>
    <row r="105" spans="1:58" s="8" customFormat="1" ht="27" customHeight="1">
      <c r="A105" s="6"/>
      <c r="C105" s="3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</row>
    <row r="106" spans="1:58" s="8" customFormat="1" ht="27" customHeight="1">
      <c r="A106" s="6"/>
      <c r="C106" s="3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</row>
    <row r="107" spans="1:58" s="8" customFormat="1" ht="27" customHeight="1">
      <c r="A107" s="6"/>
      <c r="C107" s="3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</row>
    <row r="108" spans="1:58" s="8" customFormat="1" ht="27" customHeight="1">
      <c r="A108" s="6"/>
      <c r="C108" s="3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 spans="1:58" s="8" customFormat="1" ht="27" customHeight="1">
      <c r="A109" s="6"/>
      <c r="C109" s="3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</row>
    <row r="110" spans="1:58" s="8" customFormat="1" ht="27" customHeight="1">
      <c r="A110" s="6"/>
      <c r="C110" s="3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</row>
    <row r="111" spans="1:58" s="8" customFormat="1" ht="27" customHeight="1">
      <c r="A111" s="6"/>
      <c r="C111" s="3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</row>
    <row r="112" spans="1:58" s="8" customFormat="1" ht="27" customHeight="1">
      <c r="A112" s="6"/>
      <c r="C112" s="3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</row>
    <row r="113" spans="1:58" s="8" customFormat="1" ht="27" customHeight="1">
      <c r="A113" s="6"/>
      <c r="C113" s="3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1:58" s="8" customFormat="1" ht="27" customHeight="1">
      <c r="A114" s="6"/>
      <c r="C114" s="3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1:58" s="8" customFormat="1" ht="27" customHeight="1">
      <c r="A115" s="6"/>
      <c r="C115" s="3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1:58" s="8" customFormat="1" ht="27" customHeight="1">
      <c r="A116" s="6"/>
      <c r="C116" s="3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1:58" s="8" customFormat="1" ht="27" customHeight="1">
      <c r="A117" s="6"/>
      <c r="C117" s="3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1:58" s="8" customFormat="1" ht="27" customHeight="1">
      <c r="A118" s="6"/>
      <c r="C118" s="3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1:58" s="8" customFormat="1" ht="27" customHeight="1">
      <c r="A119" s="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1:58" s="8" customFormat="1" ht="27" customHeight="1">
      <c r="A120" s="6"/>
      <c r="C120" s="3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1:58" s="8" customFormat="1" ht="27" customHeight="1">
      <c r="A121" s="6"/>
      <c r="C121" s="3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1:58" s="8" customFormat="1" ht="27" customHeight="1">
      <c r="A122" s="6"/>
      <c r="C122" s="3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1:58" s="8" customFormat="1" ht="27" customHeight="1">
      <c r="A123" s="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1:58" s="8" customFormat="1" ht="27" customHeight="1">
      <c r="A124" s="6"/>
      <c r="C124" s="3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1:58" s="8" customFormat="1" ht="27" customHeight="1">
      <c r="A125" s="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1:58" s="8" customFormat="1" ht="27" customHeight="1">
      <c r="A126" s="6"/>
      <c r="C126" s="3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1:58" s="8" customFormat="1" ht="27" customHeight="1">
      <c r="A127" s="6"/>
      <c r="C127" s="3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1:58" s="8" customFormat="1" ht="27" customHeight="1">
      <c r="A128" s="6"/>
      <c r="C128" s="3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pans="1:58" s="8" customFormat="1" ht="27" customHeight="1">
      <c r="A129" s="6"/>
      <c r="C129" s="3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</row>
    <row r="130" spans="1:58" s="8" customFormat="1" ht="27" customHeight="1">
      <c r="A130" s="6"/>
      <c r="C130" s="3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 spans="1:58" s="8" customFormat="1" ht="27" customHeight="1">
      <c r="A131" s="6"/>
      <c r="C131" s="3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58" s="8" customFormat="1" ht="27" customHeight="1">
      <c r="A132" s="6"/>
      <c r="C132" s="3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58" s="8" customFormat="1" ht="27" customHeight="1">
      <c r="A133" s="6"/>
      <c r="C133" s="3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59" s="2" customFormat="1" ht="27" customHeight="1">
      <c r="A134" s="4"/>
      <c r="B134" s="5"/>
      <c r="C134" s="3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5"/>
    </row>
    <row r="135" spans="1:59" s="2" customFormat="1" ht="27" customHeight="1">
      <c r="A135" s="4"/>
      <c r="B135" s="5"/>
      <c r="C135" s="3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5"/>
    </row>
    <row r="136" spans="1:59" s="2" customFormat="1" ht="27" customHeight="1">
      <c r="A136" s="4"/>
      <c r="B136" s="5"/>
      <c r="C136" s="3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5"/>
    </row>
    <row r="137" spans="1:59" s="2" customFormat="1" ht="27" customHeight="1">
      <c r="A137" s="4"/>
      <c r="B137" s="5"/>
      <c r="C137" s="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5"/>
    </row>
    <row r="138" spans="1:59" s="2" customFormat="1" ht="27" customHeight="1">
      <c r="A138" s="4"/>
      <c r="B138" s="5"/>
      <c r="C138" s="3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5"/>
    </row>
    <row r="139" spans="1:59" s="2" customFormat="1" ht="27" customHeight="1">
      <c r="A139" s="4"/>
      <c r="B139" s="5"/>
      <c r="C139" s="3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5"/>
    </row>
    <row r="140" spans="1:59" s="2" customFormat="1" ht="27" customHeight="1">
      <c r="A140" s="4"/>
      <c r="B140" s="5"/>
      <c r="C140" s="3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5"/>
    </row>
    <row r="141" spans="1:59" s="2" customFormat="1" ht="27" customHeight="1">
      <c r="A141" s="4"/>
      <c r="B141" s="5"/>
      <c r="C141" s="3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5"/>
    </row>
    <row r="142" spans="1:59" s="2" customFormat="1" ht="27" customHeight="1">
      <c r="A142" s="4"/>
      <c r="B142" s="5"/>
      <c r="C142" s="3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5"/>
    </row>
    <row r="143" spans="1:59" s="2" customFormat="1" ht="27" customHeight="1">
      <c r="A143" s="4"/>
      <c r="B143" s="5"/>
      <c r="C143" s="3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5"/>
    </row>
    <row r="144" spans="1:59" s="2" customFormat="1" ht="27" customHeight="1">
      <c r="A144" s="4"/>
      <c r="B144" s="5"/>
      <c r="C144" s="3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5"/>
    </row>
    <row r="145" spans="1:59" s="2" customFormat="1" ht="27" customHeight="1">
      <c r="A145" s="4"/>
      <c r="B145" s="5"/>
      <c r="C145" s="3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5"/>
    </row>
    <row r="146" spans="1:59" s="2" customFormat="1" ht="27" customHeight="1">
      <c r="A146" s="4"/>
      <c r="B146" s="5"/>
      <c r="C146" s="3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5"/>
    </row>
    <row r="147" spans="1:59" s="2" customFormat="1" ht="27" customHeight="1">
      <c r="A147" s="4"/>
      <c r="B147" s="5"/>
      <c r="C147" s="3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5"/>
    </row>
    <row r="148" spans="1:59" s="2" customFormat="1" ht="27" customHeight="1">
      <c r="A148" s="4"/>
      <c r="B148" s="5"/>
      <c r="C148" s="3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5"/>
    </row>
    <row r="149" spans="1:59" s="2" customFormat="1" ht="27" customHeight="1">
      <c r="A149" s="4"/>
      <c r="B149" s="5"/>
      <c r="C149" s="3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5"/>
    </row>
    <row r="150" spans="1:59" s="2" customFormat="1" ht="27" customHeight="1">
      <c r="A150" s="4"/>
      <c r="B150" s="5"/>
      <c r="C150" s="3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5"/>
    </row>
    <row r="151" spans="1:59" s="2" customFormat="1" ht="27" customHeight="1">
      <c r="A151" s="4"/>
      <c r="B151" s="5"/>
      <c r="C151" s="3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5"/>
    </row>
    <row r="152" spans="1:59" s="2" customFormat="1" ht="27" customHeight="1">
      <c r="A152" s="4"/>
      <c r="B152" s="5"/>
      <c r="C152" s="3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5"/>
    </row>
    <row r="153" spans="1:59" s="2" customFormat="1" ht="27" customHeight="1">
      <c r="A153" s="4"/>
      <c r="B153" s="5"/>
      <c r="C153" s="3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5"/>
    </row>
    <row r="154" spans="1:59" s="2" customFormat="1" ht="27" customHeight="1">
      <c r="A154" s="4"/>
      <c r="B154" s="5"/>
      <c r="C154" s="3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5"/>
    </row>
    <row r="155" spans="1:59" s="2" customFormat="1" ht="27" customHeight="1">
      <c r="A155" s="4"/>
      <c r="B155" s="5"/>
      <c r="C155" s="3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5"/>
    </row>
    <row r="156" spans="1:59" s="2" customFormat="1" ht="27" customHeight="1">
      <c r="A156" s="4"/>
      <c r="B156" s="5"/>
      <c r="C156" s="3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5"/>
    </row>
    <row r="157" spans="1:59" s="2" customFormat="1" ht="27" customHeight="1">
      <c r="A157" s="4"/>
      <c r="B157" s="5"/>
      <c r="C157" s="3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5"/>
    </row>
    <row r="158" spans="1:59" s="2" customFormat="1" ht="27" customHeight="1">
      <c r="A158" s="4"/>
      <c r="B158" s="5"/>
      <c r="C158" s="3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5"/>
    </row>
    <row r="159" spans="1:59" s="2" customFormat="1" ht="27" customHeight="1">
      <c r="A159" s="4"/>
      <c r="B159" s="5"/>
      <c r="C159" s="3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5"/>
    </row>
    <row r="160" spans="1:59" s="2" customFormat="1" ht="27" customHeight="1">
      <c r="A160" s="4"/>
      <c r="B160" s="5"/>
      <c r="C160" s="3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5"/>
    </row>
    <row r="161" spans="1:59" s="2" customFormat="1" ht="27" customHeight="1">
      <c r="A161" s="4"/>
      <c r="B161" s="5"/>
      <c r="C161" s="3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5"/>
    </row>
    <row r="162" spans="1:59" s="2" customFormat="1" ht="27" customHeight="1">
      <c r="A162" s="4"/>
      <c r="B162" s="5"/>
      <c r="C162" s="3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5"/>
    </row>
    <row r="163" spans="1:59" s="2" customFormat="1" ht="27" customHeight="1">
      <c r="A163" s="4"/>
      <c r="B163" s="5"/>
      <c r="C163" s="3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5"/>
    </row>
    <row r="164" spans="1:59" s="2" customFormat="1" ht="27" customHeight="1">
      <c r="A164" s="4"/>
      <c r="B164" s="5"/>
      <c r="C164" s="3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5"/>
    </row>
    <row r="165" spans="1:59" s="2" customFormat="1" ht="27" customHeight="1">
      <c r="A165" s="4"/>
      <c r="B165" s="5"/>
      <c r="C165" s="3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5"/>
    </row>
    <row r="166" spans="1:59" s="2" customFormat="1" ht="27" customHeight="1">
      <c r="A166" s="4"/>
      <c r="B166" s="5"/>
      <c r="C166" s="3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5"/>
    </row>
    <row r="167" spans="1:59" s="2" customFormat="1" ht="27" customHeight="1">
      <c r="A167" s="4"/>
      <c r="B167" s="5"/>
      <c r="C167" s="3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5"/>
    </row>
    <row r="168" spans="1:59" s="2" customFormat="1" ht="27" customHeight="1">
      <c r="A168" s="4"/>
      <c r="B168" s="5"/>
      <c r="C168" s="3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5"/>
    </row>
    <row r="169" spans="1:59" s="2" customFormat="1" ht="27" customHeight="1">
      <c r="A169" s="4"/>
      <c r="B169" s="5"/>
      <c r="C169" s="3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5"/>
    </row>
    <row r="170" spans="1:59" s="2" customFormat="1" ht="27" customHeight="1">
      <c r="A170" s="4"/>
      <c r="B170" s="5"/>
      <c r="C170" s="3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5"/>
    </row>
    <row r="171" spans="1:59" s="2" customFormat="1" ht="27" customHeight="1">
      <c r="A171" s="4"/>
      <c r="B171" s="5"/>
      <c r="C171" s="3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5"/>
    </row>
    <row r="172" spans="1:59" s="2" customFormat="1" ht="27" customHeight="1">
      <c r="A172" s="4"/>
      <c r="B172" s="5"/>
      <c r="C172" s="3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5"/>
    </row>
    <row r="173" spans="1:59" s="2" customFormat="1" ht="27" customHeight="1">
      <c r="A173" s="4"/>
      <c r="B173" s="5"/>
      <c r="C173" s="3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5"/>
    </row>
    <row r="174" spans="1:59" s="2" customFormat="1" ht="27" customHeight="1">
      <c r="A174" s="4"/>
      <c r="B174" s="5"/>
      <c r="C174" s="3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5"/>
    </row>
    <row r="175" spans="1:59" s="2" customFormat="1" ht="27" customHeight="1">
      <c r="A175" s="4"/>
      <c r="B175" s="5"/>
      <c r="C175" s="3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5"/>
    </row>
    <row r="176" spans="1:59" s="2" customFormat="1" ht="27" customHeight="1">
      <c r="A176" s="4"/>
      <c r="B176" s="5"/>
      <c r="C176" s="3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5"/>
    </row>
    <row r="177" spans="1:59" s="2" customFormat="1" ht="27" customHeight="1">
      <c r="A177" s="4"/>
      <c r="B177" s="5"/>
      <c r="C177" s="3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5"/>
    </row>
    <row r="178" spans="1:59" s="2" customFormat="1" ht="27" customHeight="1">
      <c r="A178" s="4"/>
      <c r="B178" s="5"/>
      <c r="C178" s="3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5"/>
    </row>
    <row r="179" spans="1:59" s="2" customFormat="1" ht="27" customHeight="1">
      <c r="A179" s="4"/>
      <c r="B179" s="5"/>
      <c r="C179" s="3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5"/>
    </row>
    <row r="180" spans="1:59" s="2" customFormat="1" ht="27" customHeight="1">
      <c r="A180" s="4"/>
      <c r="B180" s="5"/>
      <c r="C180" s="3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5"/>
    </row>
    <row r="181" spans="1:59" s="2" customFormat="1" ht="27" customHeight="1">
      <c r="A181" s="4"/>
      <c r="B181" s="5"/>
      <c r="C181" s="3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5"/>
    </row>
    <row r="182" spans="1:59" s="2" customFormat="1" ht="27" customHeight="1">
      <c r="A182" s="4"/>
      <c r="B182" s="5"/>
      <c r="C182" s="3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5"/>
    </row>
    <row r="183" spans="1:59" s="2" customFormat="1" ht="27" customHeight="1">
      <c r="A183" s="4"/>
      <c r="B183" s="5"/>
      <c r="C183" s="3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5"/>
    </row>
    <row r="184" spans="1:59" s="2" customFormat="1" ht="27" customHeight="1">
      <c r="A184" s="4"/>
      <c r="B184" s="5"/>
      <c r="C184" s="3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5"/>
    </row>
    <row r="185" spans="1:59" s="2" customFormat="1" ht="27" customHeight="1">
      <c r="A185" s="4"/>
      <c r="B185" s="5"/>
      <c r="C185" s="3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5"/>
    </row>
    <row r="186" spans="1:59" s="2" customFormat="1" ht="27" customHeight="1">
      <c r="A186" s="4"/>
      <c r="B186" s="5"/>
      <c r="C186" s="3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5"/>
    </row>
    <row r="187" spans="1:59" s="2" customFormat="1" ht="27" customHeight="1">
      <c r="A187" s="4"/>
      <c r="B187" s="5"/>
      <c r="C187" s="3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5"/>
    </row>
    <row r="188" spans="1:59" s="2" customFormat="1" ht="27" customHeight="1">
      <c r="A188" s="4"/>
      <c r="B188" s="5"/>
      <c r="C188" s="3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5"/>
    </row>
    <row r="189" spans="1:59" s="2" customFormat="1" ht="27" customHeight="1">
      <c r="A189" s="4"/>
      <c r="B189" s="5"/>
      <c r="C189" s="3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5"/>
    </row>
    <row r="190" spans="1:59" s="2" customFormat="1" ht="27" customHeight="1">
      <c r="A190" s="4"/>
      <c r="B190" s="5"/>
      <c r="C190" s="3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5"/>
    </row>
    <row r="191" spans="1:59" s="2" customFormat="1" ht="27" customHeight="1">
      <c r="A191" s="4"/>
      <c r="B191" s="5"/>
      <c r="C191" s="3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5"/>
    </row>
    <row r="192" spans="1:59" s="2" customFormat="1" ht="27" customHeight="1">
      <c r="A192" s="4"/>
      <c r="B192" s="5"/>
      <c r="C192" s="3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5"/>
    </row>
    <row r="193" spans="1:59" s="2" customFormat="1" ht="27" customHeight="1">
      <c r="A193" s="4"/>
      <c r="B193" s="5"/>
      <c r="C193" s="3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5"/>
    </row>
    <row r="194" spans="1:59" s="2" customFormat="1" ht="27" customHeight="1">
      <c r="A194" s="4"/>
      <c r="B194" s="5"/>
      <c r="C194" s="3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5"/>
    </row>
    <row r="195" spans="1:59" s="2" customFormat="1" ht="27" customHeight="1">
      <c r="A195" s="4"/>
      <c r="B195" s="5"/>
      <c r="C195" s="3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5"/>
    </row>
    <row r="196" spans="1:59" s="2" customFormat="1" ht="27" customHeight="1">
      <c r="A196" s="4"/>
      <c r="B196" s="5"/>
      <c r="C196" s="3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5"/>
    </row>
    <row r="197" spans="1:59" s="2" customFormat="1" ht="27" customHeight="1">
      <c r="A197" s="4"/>
      <c r="B197" s="5"/>
      <c r="C197" s="3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5"/>
    </row>
    <row r="198" spans="1:59" s="2" customFormat="1" ht="27" customHeight="1">
      <c r="A198" s="4"/>
      <c r="B198" s="5"/>
      <c r="C198" s="3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5"/>
    </row>
    <row r="199" spans="1:59" s="2" customFormat="1" ht="27" customHeight="1">
      <c r="A199" s="4"/>
      <c r="B199" s="5"/>
      <c r="C199" s="3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5"/>
    </row>
    <row r="200" spans="1:59" s="2" customFormat="1" ht="27" customHeight="1">
      <c r="A200" s="4"/>
      <c r="B200" s="5"/>
      <c r="C200" s="3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5"/>
    </row>
    <row r="201" spans="1:59" s="2" customFormat="1" ht="27" customHeight="1">
      <c r="A201" s="4"/>
      <c r="B201" s="5"/>
      <c r="C201" s="3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5"/>
    </row>
    <row r="202" spans="1:59" s="2" customFormat="1" ht="27" customHeight="1">
      <c r="A202" s="4"/>
      <c r="B202" s="5"/>
      <c r="C202" s="3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5"/>
    </row>
    <row r="203" spans="1:59" s="2" customFormat="1" ht="27" customHeight="1">
      <c r="A203" s="4"/>
      <c r="B203" s="5"/>
      <c r="C203" s="3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5"/>
    </row>
    <row r="204" spans="1:59" s="2" customFormat="1" ht="27" customHeight="1">
      <c r="A204" s="4"/>
      <c r="B204" s="5"/>
      <c r="C204" s="3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5"/>
    </row>
    <row r="205" spans="1:59" s="2" customFormat="1" ht="27" customHeight="1">
      <c r="A205" s="4"/>
      <c r="B205" s="5"/>
      <c r="C205" s="3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5"/>
    </row>
    <row r="206" spans="1:59" s="2" customFormat="1" ht="27" customHeight="1">
      <c r="A206" s="4"/>
      <c r="B206" s="5"/>
      <c r="C206" s="3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5"/>
    </row>
    <row r="207" spans="1:59" s="2" customFormat="1" ht="27" customHeight="1">
      <c r="A207" s="4"/>
      <c r="B207" s="5"/>
      <c r="C207" s="3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5"/>
    </row>
    <row r="208" spans="1:59" s="2" customFormat="1" ht="27" customHeight="1">
      <c r="A208" s="4"/>
      <c r="B208" s="5"/>
      <c r="C208" s="3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5"/>
    </row>
    <row r="209" spans="1:59" s="2" customFormat="1" ht="27" customHeight="1">
      <c r="A209" s="4"/>
      <c r="B209" s="5"/>
      <c r="C209" s="3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5"/>
    </row>
    <row r="210" spans="1:59" s="2" customFormat="1" ht="27" customHeight="1">
      <c r="A210" s="4"/>
      <c r="B210" s="5"/>
      <c r="C210" s="3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5"/>
    </row>
    <row r="211" spans="1:59" s="2" customFormat="1" ht="27" customHeight="1">
      <c r="A211" s="4"/>
      <c r="B211" s="5"/>
      <c r="C211" s="3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5"/>
    </row>
    <row r="212" spans="1:59" s="2" customFormat="1" ht="27" customHeight="1">
      <c r="A212" s="4"/>
      <c r="B212" s="5"/>
      <c r="C212" s="3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5"/>
    </row>
    <row r="213" spans="1:59" s="2" customFormat="1" ht="27" customHeight="1">
      <c r="A213" s="4"/>
      <c r="B213" s="5"/>
      <c r="C213" s="3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5"/>
    </row>
    <row r="214" spans="1:59" s="2" customFormat="1" ht="27" customHeight="1">
      <c r="A214" s="4"/>
      <c r="B214" s="5"/>
      <c r="C214" s="3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5"/>
    </row>
    <row r="215" spans="1:59" s="2" customFormat="1" ht="27" customHeight="1">
      <c r="A215" s="4"/>
      <c r="B215" s="5"/>
      <c r="C215" s="3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5"/>
    </row>
    <row r="216" spans="1:59" s="2" customFormat="1" ht="27" customHeight="1">
      <c r="A216" s="4"/>
      <c r="B216" s="5"/>
      <c r="C216" s="3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5"/>
    </row>
    <row r="217" spans="1:59" s="2" customFormat="1" ht="27" customHeight="1">
      <c r="A217" s="4"/>
      <c r="B217" s="5"/>
      <c r="C217" s="3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5"/>
    </row>
  </sheetData>
  <mergeCells count="50">
    <mergeCell ref="Y7:Z7"/>
    <mergeCell ref="Y9:Z9"/>
    <mergeCell ref="AG7:AH7"/>
    <mergeCell ref="AI7:AJ7"/>
    <mergeCell ref="AA7:AC7"/>
    <mergeCell ref="AB8:AB9"/>
    <mergeCell ref="AC8:AC9"/>
    <mergeCell ref="AE8:AE9"/>
    <mergeCell ref="AD7:AF7"/>
    <mergeCell ref="AF8:AF9"/>
    <mergeCell ref="A7:A8"/>
    <mergeCell ref="U7:V7"/>
    <mergeCell ref="W9:X9"/>
    <mergeCell ref="W7:X7"/>
    <mergeCell ref="Q7:T7"/>
    <mergeCell ref="Q9:R9"/>
    <mergeCell ref="S9:T9"/>
    <mergeCell ref="U9:V9"/>
    <mergeCell ref="B7:C8"/>
    <mergeCell ref="E7:H7"/>
    <mergeCell ref="E9:F9"/>
    <mergeCell ref="G9:H9"/>
    <mergeCell ref="D7:D8"/>
    <mergeCell ref="I9:J9"/>
    <mergeCell ref="K9:L9"/>
    <mergeCell ref="M7:P7"/>
    <mergeCell ref="M9:N9"/>
    <mergeCell ref="O9:P9"/>
    <mergeCell ref="I7:L7"/>
    <mergeCell ref="AG9:AH9"/>
    <mergeCell ref="AI9:AJ9"/>
    <mergeCell ref="AK9:AL9"/>
    <mergeCell ref="AM9:AN9"/>
    <mergeCell ref="AU8:AU9"/>
    <mergeCell ref="AV8:AV9"/>
    <mergeCell ref="AX8:AX9"/>
    <mergeCell ref="AK7:AL7"/>
    <mergeCell ref="AM7:AP7"/>
    <mergeCell ref="AO9:AP9"/>
    <mergeCell ref="AR8:AR9"/>
    <mergeCell ref="A4:BB4"/>
    <mergeCell ref="A5:BB5"/>
    <mergeCell ref="AY8:AY9"/>
    <mergeCell ref="BA8:BA9"/>
    <mergeCell ref="BB8:BB9"/>
    <mergeCell ref="AW7:AY7"/>
    <mergeCell ref="AZ7:BB7"/>
    <mergeCell ref="AQ7:AS7"/>
    <mergeCell ref="AT7:AV7"/>
    <mergeCell ref="AS8:AS9"/>
  </mergeCells>
  <conditionalFormatting sqref="E10:Z71 AG10:BB71">
    <cfRule type="cellIs" priority="1" dxfId="0" operator="between" stopIfTrue="1">
      <formula>1</formula>
      <formula>4</formula>
    </cfRule>
  </conditionalFormatting>
  <printOptions/>
  <pageMargins left="0.17" right="0.2" top="0.37" bottom="0.51" header="0.23" footer="0.37"/>
  <pageSetup horizontalDpi="600" verticalDpi="600" orientation="landscape" scale="60" r:id="rId4"/>
  <headerFooter alignWithMargins="0">
    <oddFooter>&amp;C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2010-11-12T08:50:44Z</cp:lastPrinted>
  <dcterms:created xsi:type="dcterms:W3CDTF">2004-12-09T01:52:40Z</dcterms:created>
  <dcterms:modified xsi:type="dcterms:W3CDTF">2010-11-12T08:51:26Z</dcterms:modified>
  <cp:category/>
  <cp:version/>
  <cp:contentType/>
  <cp:contentStatus/>
</cp:coreProperties>
</file>